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13_ncr:1_{ADED9B7E-1E81-4EE9-8BB1-34386627E2FF}" xr6:coauthVersionLast="47" xr6:coauthVersionMax="47" xr10:uidLastSave="{00000000-0000-0000-0000-000000000000}"/>
  <bookViews>
    <workbookView xWindow="-120" yWindow="-120" windowWidth="29040" windowHeight="15840" tabRatio="833" xr2:uid="{00000000-000D-0000-FFFF-FFFF00000000}"/>
  </bookViews>
  <sheets>
    <sheet name="1" sheetId="10" r:id="rId1"/>
    <sheet name="ЭКО в КО_иногородние" sheetId="6" state="hidden" r:id="rId2"/>
    <sheet name="Тарифы_2023г. (расчет)" sheetId="13" state="hidden" r:id="rId3"/>
  </sheets>
  <definedNames>
    <definedName name="_xlnm.Print_Area" localSheetId="0">'1'!$B$8:$B$22</definedName>
    <definedName name="_xlnm.Print_Area" localSheetId="2">'Тарифы_2023г. (расчет)'!$A$1:$R$24</definedName>
    <definedName name="_xlnm.Print_Area" localSheetId="1">'ЭКО в КО_иногородние'!$A$1:$O$13</definedName>
  </definedNames>
  <calcPr calcId="191029"/>
</workbook>
</file>

<file path=xl/calcChain.xml><?xml version="1.0" encoding="utf-8"?>
<calcChain xmlns="http://schemas.openxmlformats.org/spreadsheetml/2006/main">
  <c r="R10" i="13" l="1"/>
  <c r="R8" i="13"/>
  <c r="R5" i="13"/>
  <c r="R4" i="13"/>
  <c r="Q10" i="13"/>
  <c r="Q8" i="13"/>
  <c r="Q5" i="13"/>
  <c r="Q4" i="13"/>
  <c r="P10" i="13"/>
  <c r="P8" i="13"/>
  <c r="P5" i="13"/>
  <c r="P11" i="13"/>
  <c r="O11" i="13"/>
  <c r="O4" i="13"/>
  <c r="O10" i="13"/>
  <c r="O8" i="13"/>
  <c r="O5" i="13"/>
  <c r="N11" i="13"/>
  <c r="N10" i="13"/>
  <c r="N8" i="13"/>
  <c r="N5" i="13"/>
  <c r="N4" i="13"/>
  <c r="M10" i="13"/>
  <c r="M8" i="13"/>
  <c r="M9" i="13"/>
  <c r="M5" i="13"/>
  <c r="M7" i="13"/>
  <c r="M6" i="13"/>
  <c r="M4" i="13"/>
  <c r="K10" i="13"/>
  <c r="K8" i="13"/>
  <c r="K5" i="13"/>
  <c r="K4" i="13"/>
  <c r="M11" i="13"/>
  <c r="K11" i="13"/>
  <c r="L11" i="13"/>
  <c r="J11" i="13"/>
  <c r="H11" i="13"/>
  <c r="I9" i="13" s="1"/>
  <c r="H9" i="13"/>
  <c r="H5" i="13"/>
  <c r="H8" i="13"/>
  <c r="H10" i="13"/>
  <c r="H4" i="13"/>
  <c r="F23" i="13"/>
  <c r="E23" i="13" s="1"/>
  <c r="D23" i="13"/>
  <c r="D24" i="13" s="1"/>
  <c r="C23" i="13"/>
  <c r="F22" i="13"/>
  <c r="G22" i="13" s="1"/>
  <c r="I22" i="13" s="1"/>
  <c r="C22" i="13"/>
  <c r="C24" i="13" s="1"/>
  <c r="G21" i="13"/>
  <c r="B19" i="13"/>
  <c r="C19" i="13" s="1"/>
  <c r="G10" i="13"/>
  <c r="G8" i="13"/>
  <c r="G5" i="13"/>
  <c r="G4" i="13"/>
  <c r="R11" i="13" l="1"/>
  <c r="Q11" i="13"/>
  <c r="K6" i="13"/>
  <c r="I4" i="13"/>
  <c r="K7" i="13"/>
  <c r="I10" i="13"/>
  <c r="I5" i="13"/>
  <c r="K9" i="13"/>
  <c r="I7" i="13"/>
  <c r="I8" i="13"/>
  <c r="I6" i="13"/>
  <c r="G23" i="13"/>
  <c r="I23" i="13" s="1"/>
  <c r="F24" i="13"/>
  <c r="G24" i="13" s="1"/>
  <c r="I24" i="13" s="1"/>
  <c r="I11" i="13" l="1"/>
  <c r="A2" i="6" l="1"/>
  <c r="K7" i="6" l="1"/>
  <c r="C7" i="6" l="1"/>
  <c r="D7" i="6"/>
  <c r="E7" i="6"/>
  <c r="F7" i="6"/>
  <c r="G7" i="6"/>
  <c r="H7" i="6"/>
  <c r="I7" i="6"/>
  <c r="J7" i="6"/>
  <c r="L7" i="6"/>
  <c r="C8" i="6"/>
  <c r="D8" i="6"/>
  <c r="E8" i="6"/>
  <c r="F8" i="6"/>
  <c r="G8" i="6"/>
  <c r="H8" i="6"/>
  <c r="I8" i="6"/>
  <c r="J8" i="6"/>
  <c r="K8" i="6"/>
  <c r="L8" i="6"/>
  <c r="C9" i="6"/>
  <c r="D9" i="6"/>
  <c r="E9" i="6"/>
  <c r="F9" i="6"/>
  <c r="G9" i="6"/>
  <c r="H9" i="6"/>
  <c r="I9" i="6"/>
  <c r="J9" i="6"/>
  <c r="K9" i="6"/>
  <c r="L9" i="6"/>
  <c r="C10" i="6"/>
  <c r="D10" i="6"/>
  <c r="E10" i="6"/>
  <c r="F10" i="6"/>
  <c r="G10" i="6"/>
  <c r="H10" i="6"/>
  <c r="I10" i="6"/>
  <c r="J10" i="6"/>
  <c r="K10" i="6"/>
  <c r="L10" i="6"/>
  <c r="C11" i="6"/>
  <c r="D11" i="6"/>
  <c r="E11" i="6"/>
  <c r="F11" i="6"/>
  <c r="G11" i="6"/>
  <c r="H11" i="6"/>
  <c r="I11" i="6"/>
  <c r="J11" i="6"/>
  <c r="K11" i="6"/>
  <c r="L11" i="6"/>
  <c r="C12" i="6"/>
  <c r="D12" i="6"/>
  <c r="E12" i="6"/>
  <c r="F12" i="6"/>
  <c r="G12" i="6"/>
  <c r="H12" i="6"/>
  <c r="I12" i="6"/>
  <c r="J12" i="6"/>
  <c r="K12" i="6"/>
  <c r="L12" i="6"/>
  <c r="D6" i="6"/>
  <c r="E6" i="6"/>
  <c r="F6" i="6"/>
  <c r="G6" i="6"/>
  <c r="H6" i="6"/>
  <c r="I6" i="6"/>
  <c r="J6" i="6"/>
  <c r="K6" i="6"/>
  <c r="L6" i="6"/>
  <c r="C6" i="6"/>
  <c r="N109" i="6"/>
  <c r="M109" i="6"/>
  <c r="N108" i="6"/>
  <c r="M108" i="6"/>
  <c r="N107" i="6"/>
  <c r="M107" i="6"/>
  <c r="N106" i="6"/>
  <c r="M106" i="6"/>
  <c r="N105" i="6"/>
  <c r="M105" i="6"/>
  <c r="N104" i="6"/>
  <c r="M104" i="6"/>
  <c r="N103" i="6"/>
  <c r="M103" i="6"/>
  <c r="M60" i="6"/>
  <c r="N60" i="6"/>
  <c r="M68" i="6"/>
  <c r="N68" i="6"/>
  <c r="M76" i="6"/>
  <c r="N76" i="6"/>
  <c r="M84" i="6"/>
  <c r="N84" i="6"/>
  <c r="M92" i="6"/>
  <c r="N92" i="6"/>
  <c r="M100" i="6"/>
  <c r="N100" i="6"/>
  <c r="N101" i="6"/>
  <c r="M101" i="6"/>
  <c r="N99" i="6"/>
  <c r="M99" i="6"/>
  <c r="N98" i="6"/>
  <c r="M98" i="6"/>
  <c r="N97" i="6"/>
  <c r="M97" i="6"/>
  <c r="N96" i="6"/>
  <c r="M96" i="6"/>
  <c r="N95" i="6"/>
  <c r="M95" i="6"/>
  <c r="N93" i="6"/>
  <c r="M93" i="6"/>
  <c r="N91" i="6"/>
  <c r="M91" i="6"/>
  <c r="N90" i="6"/>
  <c r="M90" i="6"/>
  <c r="N89" i="6"/>
  <c r="M89" i="6"/>
  <c r="N88" i="6"/>
  <c r="M88" i="6"/>
  <c r="N87" i="6"/>
  <c r="M87" i="6"/>
  <c r="N85" i="6"/>
  <c r="M85" i="6"/>
  <c r="N83" i="6"/>
  <c r="M83" i="6"/>
  <c r="N82" i="6"/>
  <c r="M82" i="6"/>
  <c r="N81" i="6"/>
  <c r="M81" i="6"/>
  <c r="N80" i="6"/>
  <c r="M80" i="6"/>
  <c r="N79" i="6"/>
  <c r="M79" i="6"/>
  <c r="N77" i="6"/>
  <c r="M77" i="6"/>
  <c r="N75" i="6"/>
  <c r="M75" i="6"/>
  <c r="N74" i="6"/>
  <c r="M74" i="6"/>
  <c r="N73" i="6"/>
  <c r="M73" i="6"/>
  <c r="N72" i="6"/>
  <c r="M72" i="6"/>
  <c r="N71" i="6"/>
  <c r="M71" i="6"/>
  <c r="M52" i="6"/>
  <c r="N52" i="6"/>
  <c r="M44" i="6"/>
  <c r="N44" i="6"/>
  <c r="M28" i="6"/>
  <c r="N28" i="6"/>
  <c r="N69" i="6"/>
  <c r="M69" i="6"/>
  <c r="N67" i="6"/>
  <c r="M67" i="6"/>
  <c r="N66" i="6"/>
  <c r="M66" i="6"/>
  <c r="N65" i="6"/>
  <c r="M65" i="6"/>
  <c r="N64" i="6"/>
  <c r="M64" i="6"/>
  <c r="N63" i="6"/>
  <c r="M63" i="6"/>
  <c r="N61" i="6"/>
  <c r="M61" i="6"/>
  <c r="N59" i="6"/>
  <c r="M59" i="6"/>
  <c r="N58" i="6"/>
  <c r="M58" i="6"/>
  <c r="N57" i="6"/>
  <c r="M57" i="6"/>
  <c r="N56" i="6"/>
  <c r="M56" i="6"/>
  <c r="N55" i="6"/>
  <c r="M55" i="6"/>
  <c r="N53" i="6"/>
  <c r="M53" i="6"/>
  <c r="N51" i="6"/>
  <c r="M51" i="6"/>
  <c r="N50" i="6"/>
  <c r="M50" i="6"/>
  <c r="N49" i="6"/>
  <c r="M49" i="6"/>
  <c r="N48" i="6"/>
  <c r="M48" i="6"/>
  <c r="N47" i="6"/>
  <c r="M47" i="6"/>
  <c r="N45" i="6"/>
  <c r="M45" i="6"/>
  <c r="N43" i="6"/>
  <c r="M43" i="6"/>
  <c r="N42" i="6"/>
  <c r="M42" i="6"/>
  <c r="N41" i="6"/>
  <c r="M41" i="6"/>
  <c r="N40" i="6"/>
  <c r="M40" i="6"/>
  <c r="N39" i="6"/>
  <c r="M39" i="6"/>
  <c r="N37" i="6"/>
  <c r="M37" i="6"/>
  <c r="N35" i="6"/>
  <c r="M35" i="6"/>
  <c r="N34" i="6"/>
  <c r="M34" i="6"/>
  <c r="N33" i="6"/>
  <c r="M33" i="6"/>
  <c r="N32" i="6"/>
  <c r="M32" i="6"/>
  <c r="N31" i="6"/>
  <c r="M31" i="6"/>
  <c r="N29" i="6"/>
  <c r="M29" i="6"/>
  <c r="N27" i="6"/>
  <c r="M27" i="6"/>
  <c r="N26" i="6"/>
  <c r="M26" i="6"/>
  <c r="N25" i="6"/>
  <c r="M25" i="6"/>
  <c r="N24" i="6"/>
  <c r="M24" i="6"/>
  <c r="N23" i="6"/>
  <c r="M23" i="6"/>
  <c r="N21" i="6"/>
  <c r="M21" i="6"/>
  <c r="N19" i="6"/>
  <c r="M19" i="6"/>
  <c r="N18" i="6"/>
  <c r="M18" i="6"/>
  <c r="N17" i="6"/>
  <c r="M17" i="6"/>
  <c r="N16" i="6"/>
  <c r="M16" i="6"/>
  <c r="N15" i="6"/>
  <c r="M15" i="6"/>
  <c r="O68" i="6" l="1"/>
  <c r="O60" i="6"/>
  <c r="O44" i="6"/>
  <c r="O100" i="6"/>
  <c r="O84" i="6"/>
  <c r="O74" i="6"/>
  <c r="O77" i="6"/>
  <c r="O90" i="6"/>
  <c r="O92" i="6"/>
  <c r="O103" i="6"/>
  <c r="O107" i="6"/>
  <c r="O17" i="6"/>
  <c r="O23" i="6"/>
  <c r="O51" i="6"/>
  <c r="O34" i="6"/>
  <c r="O37" i="6"/>
  <c r="O49" i="6"/>
  <c r="O108" i="6"/>
  <c r="O95" i="6"/>
  <c r="O97" i="6"/>
  <c r="O91" i="6"/>
  <c r="O80" i="6"/>
  <c r="O82" i="6"/>
  <c r="O73" i="6"/>
  <c r="O64" i="6"/>
  <c r="O65" i="6"/>
  <c r="O55" i="6"/>
  <c r="O59" i="6"/>
  <c r="O61" i="6"/>
  <c r="O52" i="6"/>
  <c r="O40" i="6"/>
  <c r="O42" i="6"/>
  <c r="N12" i="6"/>
  <c r="O43" i="6"/>
  <c r="M12" i="6"/>
  <c r="H13" i="6"/>
  <c r="O33" i="6"/>
  <c r="O28" i="6"/>
  <c r="N8" i="6"/>
  <c r="O25" i="6"/>
  <c r="O27" i="6"/>
  <c r="N11" i="6"/>
  <c r="N6" i="6"/>
  <c r="M11" i="6"/>
  <c r="M10" i="6"/>
  <c r="K13" i="6"/>
  <c r="C13" i="6"/>
  <c r="L13" i="6"/>
  <c r="N7" i="6"/>
  <c r="O18" i="6"/>
  <c r="O21" i="6"/>
  <c r="O31" i="6"/>
  <c r="O45" i="6"/>
  <c r="O48" i="6"/>
  <c r="O57" i="6"/>
  <c r="O66" i="6"/>
  <c r="O69" i="6"/>
  <c r="O71" i="6"/>
  <c r="O85" i="6"/>
  <c r="O88" i="6"/>
  <c r="O99" i="6"/>
  <c r="O105" i="6"/>
  <c r="O15" i="6"/>
  <c r="O24" i="6"/>
  <c r="O26" i="6"/>
  <c r="O35" i="6"/>
  <c r="O39" i="6"/>
  <c r="O41" i="6"/>
  <c r="O53" i="6"/>
  <c r="O63" i="6"/>
  <c r="O79" i="6"/>
  <c r="O19" i="6"/>
  <c r="O29" i="6"/>
  <c r="O58" i="6"/>
  <c r="O67" i="6"/>
  <c r="O72" i="6"/>
  <c r="O83" i="6"/>
  <c r="O87" i="6"/>
  <c r="O89" i="6"/>
  <c r="O98" i="6"/>
  <c r="O101" i="6"/>
  <c r="O76" i="6"/>
  <c r="O104" i="6"/>
  <c r="O106" i="6"/>
  <c r="O50" i="6"/>
  <c r="O75" i="6"/>
  <c r="O81" i="6"/>
  <c r="O93" i="6"/>
  <c r="O96" i="6"/>
  <c r="O109" i="6"/>
  <c r="O56" i="6"/>
  <c r="O47" i="6"/>
  <c r="O32" i="6"/>
  <c r="E13" i="6"/>
  <c r="I13" i="6"/>
  <c r="J13" i="6"/>
  <c r="N9" i="6"/>
  <c r="N10" i="6"/>
  <c r="M8" i="6"/>
  <c r="M9" i="6"/>
  <c r="O16" i="6"/>
  <c r="G13" i="6"/>
  <c r="M7" i="6"/>
  <c r="D13" i="6"/>
  <c r="F13" i="6"/>
  <c r="M6" i="6"/>
  <c r="O8" i="6" l="1"/>
  <c r="O11" i="6"/>
  <c r="O12" i="6"/>
  <c r="O7" i="6"/>
  <c r="O10" i="6"/>
  <c r="O6" i="6"/>
  <c r="M13" i="6"/>
  <c r="O9" i="6"/>
  <c r="N13" i="6"/>
  <c r="O13" i="6" l="1"/>
</calcChain>
</file>

<file path=xl/sharedStrings.xml><?xml version="1.0" encoding="utf-8"?>
<sst xmlns="http://schemas.openxmlformats.org/spreadsheetml/2006/main" count="272" uniqueCount="91">
  <si>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</si>
  <si>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</si>
  <si>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</si>
  <si>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</si>
  <si>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</si>
  <si>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</si>
  <si>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</si>
  <si>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</si>
  <si>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</si>
  <si>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</si>
  <si>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</si>
  <si>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</si>
  <si>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%</t>
  </si>
  <si>
    <t>ООО "Центр Доктор"</t>
  </si>
  <si>
    <t>ООО "Центр ЭКО"</t>
  </si>
  <si>
    <t>ООО "Ай-Клиник Северо-Запад"</t>
  </si>
  <si>
    <t>ГАУ КО "Региональный перинатальный центр"</t>
  </si>
  <si>
    <t>№</t>
  </si>
  <si>
    <t>КСГ</t>
  </si>
  <si>
    <t>Наименование КСГ</t>
  </si>
  <si>
    <t>Код ДКК</t>
  </si>
  <si>
    <t>Наименование ДКК</t>
  </si>
  <si>
    <t>ds02.008</t>
  </si>
  <si>
    <t>ivf1</t>
  </si>
  <si>
    <t>ds02.009</t>
  </si>
  <si>
    <t>ivf2</t>
  </si>
  <si>
    <t>ivf3</t>
  </si>
  <si>
    <t>ivf4</t>
  </si>
  <si>
    <t>ds02.010</t>
  </si>
  <si>
    <t>ivf5</t>
  </si>
  <si>
    <t>ivf6</t>
  </si>
  <si>
    <t>ds02.011</t>
  </si>
  <si>
    <t>ivf7</t>
  </si>
  <si>
    <t>Коэффициент относительной затратоемкости КСГ</t>
  </si>
  <si>
    <t>ЭКО 
(уровень 1)</t>
  </si>
  <si>
    <t>ЭКО 
(уровень 2)</t>
  </si>
  <si>
    <t>ЭКО 
(уровень 3)</t>
  </si>
  <si>
    <t>ЭКО 
(уровень 4)</t>
  </si>
  <si>
    <r>
      <t xml:space="preserve">Размораживание криоконсервированных эмбрионов с последующим переносом эмбрионов в полость матки </t>
    </r>
    <r>
      <rPr>
        <b/>
        <sz val="12"/>
        <color rgb="FFFF0000"/>
        <rFont val="Times New Roman"/>
        <family val="2"/>
        <charset val="204"/>
      </rPr>
      <t>(криоперенос)</t>
    </r>
    <r>
      <rPr>
        <sz val="12"/>
        <color theme="1"/>
        <rFont val="Times New Roman"/>
        <family val="2"/>
        <charset val="204"/>
      </rPr>
      <t xml:space="preserve"> 
</t>
    </r>
    <r>
      <rPr>
        <i/>
        <sz val="12"/>
        <color theme="1"/>
        <rFont val="Times New Roman"/>
        <family val="2"/>
        <charset val="204"/>
      </rPr>
      <t>(A11.20.030.001 Внутриматочное введение криоконсервированного эмбриона)</t>
    </r>
  </si>
  <si>
    <r>
      <rPr>
        <b/>
        <sz val="12"/>
        <color rgb="FFFF0000"/>
        <rFont val="Times New Roman"/>
        <family val="2"/>
        <charset val="204"/>
      </rPr>
      <t>Проведение I этапа ЭКО</t>
    </r>
    <r>
      <rPr>
        <sz val="12"/>
        <color theme="1"/>
        <rFont val="Times New Roman"/>
        <family val="2"/>
        <charset val="204"/>
      </rPr>
      <t>: стимуляция суперовуляции</t>
    </r>
  </si>
  <si>
    <r>
      <rPr>
        <b/>
        <sz val="12"/>
        <color rgb="FFFF0000"/>
        <rFont val="Times New Roman"/>
        <family val="2"/>
        <charset val="204"/>
      </rPr>
      <t>Проведение I-II этапов ЭКО</t>
    </r>
    <r>
      <rPr>
        <sz val="12"/>
        <color theme="1"/>
        <rFont val="Times New Roman"/>
        <family val="2"/>
        <charset val="204"/>
      </rPr>
      <t xml:space="preserve">: стимуляция суперовуляции, получение яйцеклетки 
</t>
    </r>
    <r>
      <rPr>
        <i/>
        <sz val="12"/>
        <color theme="1"/>
        <rFont val="Times New Roman"/>
        <family val="2"/>
        <charset val="204"/>
      </rPr>
      <t>(A11.20.019 Получение яйцеклетки)</t>
    </r>
  </si>
  <si>
    <r>
      <rPr>
        <b/>
        <sz val="12"/>
        <color rgb="FFFF0000"/>
        <rFont val="Times New Roman"/>
        <family val="2"/>
        <charset val="204"/>
      </rPr>
      <t>Проведение I-III этапов ЭКО</t>
    </r>
    <r>
      <rPr>
        <sz val="12"/>
        <color theme="1"/>
        <rFont val="Times New Roman"/>
        <family val="2"/>
        <charset val="204"/>
      </rPr>
      <t xml:space="preserve">: стимуляция суперовуляции, получение яйцеклетки </t>
    </r>
    <r>
      <rPr>
        <i/>
        <sz val="12"/>
        <color theme="1"/>
        <rFont val="Times New Roman"/>
        <family val="2"/>
        <charset val="204"/>
      </rPr>
      <t>(A11.20.019 Получение яйцеклетки)</t>
    </r>
    <r>
      <rPr>
        <sz val="12"/>
        <color theme="1"/>
        <rFont val="Times New Roman"/>
        <family val="2"/>
        <charset val="204"/>
      </rPr>
      <t xml:space="preserve">, 
экстракорпоральное оплодотворение и культивирование эмбрионов </t>
    </r>
    <r>
      <rPr>
        <i/>
        <sz val="12"/>
        <color theme="1"/>
        <rFont val="Times New Roman"/>
        <family val="2"/>
        <charset val="204"/>
      </rPr>
      <t>(A11.20.027 Экстракорпоральное оплодотворение ооцитов; A11.20.028 Культивирование эмбриона)</t>
    </r>
    <r>
      <rPr>
        <sz val="12"/>
        <color theme="1"/>
        <rFont val="Times New Roman"/>
        <family val="2"/>
        <charset val="204"/>
      </rPr>
      <t xml:space="preserve">; </t>
    </r>
    <r>
      <rPr>
        <b/>
        <sz val="12"/>
        <color rgb="FFFF0000"/>
        <rFont val="Times New Roman"/>
        <family val="2"/>
        <charset val="204"/>
      </rPr>
      <t>без последующей криоконсервации эмбрионов</t>
    </r>
  </si>
  <si>
    <r>
      <rPr>
        <b/>
        <sz val="12"/>
        <color rgb="FFFF0000"/>
        <rFont val="Times New Roman"/>
        <family val="2"/>
        <charset val="204"/>
      </rPr>
      <t>Проведение I-III этапов ЭКО</t>
    </r>
    <r>
      <rPr>
        <sz val="12"/>
        <color theme="1"/>
        <rFont val="Times New Roman"/>
        <family val="2"/>
        <charset val="204"/>
      </rPr>
      <t xml:space="preserve">: стимуляция суперовуляции, получение яйцеклетки </t>
    </r>
    <r>
      <rPr>
        <i/>
        <sz val="12"/>
        <color theme="1"/>
        <rFont val="Times New Roman"/>
        <family val="2"/>
        <charset val="204"/>
      </rPr>
      <t>(A11.20.019 Получение яйцеклетки)</t>
    </r>
    <r>
      <rPr>
        <sz val="12"/>
        <color theme="1"/>
        <rFont val="Times New Roman"/>
        <family val="2"/>
        <charset val="204"/>
      </rPr>
      <t xml:space="preserve">, 
экстракорпоральное оплодотворение и культивирование эмбрионов </t>
    </r>
    <r>
      <rPr>
        <i/>
        <sz val="12"/>
        <color theme="1"/>
        <rFont val="Times New Roman"/>
        <family val="2"/>
        <charset val="204"/>
      </rPr>
      <t>(A11.20.027 Экстракорпоральное оплодотворение ооцитов; A11.20.028 Культивирование эмбриона)</t>
    </r>
    <r>
      <rPr>
        <sz val="12"/>
        <color theme="1"/>
        <rFont val="Times New Roman"/>
        <family val="2"/>
        <charset val="204"/>
      </rPr>
      <t xml:space="preserve">; </t>
    </r>
    <r>
      <rPr>
        <b/>
        <sz val="12"/>
        <color rgb="FFFF0000"/>
        <rFont val="Times New Roman"/>
        <family val="2"/>
        <charset val="204"/>
      </rPr>
      <t>с последующей криоконсервацией эмбрионов</t>
    </r>
    <r>
      <rPr>
        <sz val="12"/>
        <color theme="1"/>
        <rFont val="Times New Roman"/>
        <family val="2"/>
        <charset val="204"/>
      </rPr>
      <t xml:space="preserve"> </t>
    </r>
    <r>
      <rPr>
        <i/>
        <sz val="12"/>
        <color theme="1"/>
        <rFont val="Times New Roman"/>
        <family val="2"/>
        <charset val="204"/>
      </rPr>
      <t>(A11.20.031 Криоконсервация эмбрионов)</t>
    </r>
    <r>
      <rPr>
        <b/>
        <sz val="12"/>
        <rFont val="Times New Roman"/>
        <family val="2"/>
        <charset val="204"/>
      </rPr>
      <t xml:space="preserve"> без переноса эмбрионов</t>
    </r>
  </si>
  <si>
    <r>
      <rPr>
        <b/>
        <sz val="12"/>
        <color rgb="FFFF0000"/>
        <rFont val="Times New Roman"/>
        <family val="2"/>
        <charset val="204"/>
      </rPr>
      <t>Проведение I-IV этапов ЭКО</t>
    </r>
    <r>
      <rPr>
        <sz val="12"/>
        <color theme="1"/>
        <rFont val="Times New Roman"/>
        <family val="2"/>
        <charset val="204"/>
      </rPr>
      <t xml:space="preserve">: стимуляция суперовуляции, получение яйцеклетки </t>
    </r>
    <r>
      <rPr>
        <i/>
        <sz val="12"/>
        <color theme="1"/>
        <rFont val="Times New Roman"/>
        <family val="1"/>
        <charset val="204"/>
      </rPr>
      <t>(A11.20.019 Получение яйцеклетки)</t>
    </r>
    <r>
      <rPr>
        <sz val="12"/>
        <color theme="1"/>
        <rFont val="Times New Roman"/>
        <family val="2"/>
        <charset val="204"/>
      </rPr>
      <t xml:space="preserve">, 
экстракорпоральное оплодотворение и культивирование эмбрионов </t>
    </r>
    <r>
      <rPr>
        <i/>
        <sz val="12"/>
        <color theme="1"/>
        <rFont val="Times New Roman"/>
        <family val="1"/>
        <charset val="204"/>
      </rPr>
      <t>(A11.20.027 Экстракорпоральное оплодотворение ооцитов; A11.20.028 Культивирование эмбриона)</t>
    </r>
    <r>
      <rPr>
        <sz val="12"/>
        <color theme="1"/>
        <rFont val="Times New Roman"/>
        <family val="2"/>
        <charset val="204"/>
      </rPr>
      <t xml:space="preserve">, внутриматочное введение (перенос) эмбрионов </t>
    </r>
    <r>
      <rPr>
        <i/>
        <sz val="12"/>
        <color theme="1"/>
        <rFont val="Times New Roman"/>
        <family val="1"/>
        <charset val="204"/>
      </rPr>
      <t>(A11.20.030 Внутриматочное введение эмбриона)</t>
    </r>
    <r>
      <rPr>
        <sz val="12"/>
        <color theme="1"/>
        <rFont val="Times New Roman"/>
        <family val="2"/>
        <charset val="204"/>
      </rPr>
      <t xml:space="preserve">; 
</t>
    </r>
    <r>
      <rPr>
        <b/>
        <sz val="12"/>
        <color rgb="FFFF0000"/>
        <rFont val="Times New Roman"/>
        <family val="2"/>
        <charset val="204"/>
      </rPr>
      <t>без осуществления криоконсервации эмбрионов</t>
    </r>
  </si>
  <si>
    <r>
      <rPr>
        <b/>
        <sz val="12"/>
        <color rgb="FFFF0000"/>
        <rFont val="Times New Roman"/>
        <family val="2"/>
        <charset val="204"/>
      </rPr>
      <t>Проведение I-IV этапов ЭКО</t>
    </r>
    <r>
      <rPr>
        <sz val="12"/>
        <color theme="1"/>
        <rFont val="Times New Roman"/>
        <family val="2"/>
        <charset val="204"/>
      </rPr>
      <t xml:space="preserve">: стимуляция суперовуляции, получение яйцеклетки </t>
    </r>
    <r>
      <rPr>
        <i/>
        <sz val="12"/>
        <color theme="1"/>
        <rFont val="Times New Roman"/>
        <family val="1"/>
        <charset val="204"/>
      </rPr>
      <t>(A11.20.019 Получение яйцеклетки)</t>
    </r>
    <r>
      <rPr>
        <sz val="12"/>
        <color theme="1"/>
        <rFont val="Times New Roman"/>
        <family val="2"/>
        <charset val="204"/>
      </rPr>
      <t xml:space="preserve">, 
экстракорпоральное оплодотворение и культивирование эмбрионов </t>
    </r>
    <r>
      <rPr>
        <i/>
        <sz val="12"/>
        <color theme="1"/>
        <rFont val="Times New Roman"/>
        <family val="1"/>
        <charset val="204"/>
      </rPr>
      <t>(A11.20.027 Экстракорпоральное оплодотворение ооцитов; A11.20.028 Культивирование эмбриона)</t>
    </r>
    <r>
      <rPr>
        <sz val="12"/>
        <color theme="1"/>
        <rFont val="Times New Roman"/>
        <family val="2"/>
        <charset val="204"/>
      </rPr>
      <t xml:space="preserve">, внутриматочное введение (перенос) эмбрионов </t>
    </r>
    <r>
      <rPr>
        <i/>
        <sz val="12"/>
        <color theme="1"/>
        <rFont val="Times New Roman"/>
        <family val="1"/>
        <charset val="204"/>
      </rPr>
      <t>(A11.20.030 Внутриматочное введение эмбриона)</t>
    </r>
    <r>
      <rPr>
        <sz val="12"/>
        <color theme="1"/>
        <rFont val="Times New Roman"/>
        <family val="2"/>
        <charset val="204"/>
      </rPr>
      <t xml:space="preserve">; 
</t>
    </r>
    <r>
      <rPr>
        <b/>
        <sz val="12"/>
        <color rgb="FFFF0000"/>
        <rFont val="Times New Roman"/>
        <family val="2"/>
        <charset val="204"/>
      </rPr>
      <t>с осуществлением криоконсервации эмбрионов</t>
    </r>
    <r>
      <rPr>
        <sz val="12"/>
        <color theme="1"/>
        <rFont val="Times New Roman"/>
        <family val="2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(A11.20.031 Криоконсервация эмбрионов)</t>
    </r>
  </si>
  <si>
    <t>Стоимость, руб.</t>
  </si>
  <si>
    <t>Базовая ставка</t>
  </si>
  <si>
    <t xml:space="preserve">чел - </t>
  </si>
  <si>
    <t>Наименование медицинской организации</t>
  </si>
  <si>
    <t>Дневной стационар</t>
  </si>
  <si>
    <t>Средняя стоимость случая, руб.</t>
  </si>
  <si>
    <t xml:space="preserve">Стоимость медицинской помощи, руб. </t>
  </si>
  <si>
    <t xml:space="preserve">ООО "Балтийский институт репродуктологии человека" 
(г. Санкт-Петербург) </t>
  </si>
  <si>
    <t>ООО "Центр инновационной эмбриологии и репродукции "Эмбрилайф" 
(г.Санкт-Петербург)</t>
  </si>
  <si>
    <t>ООО "МЕДЭКО" 
(г. Москва)</t>
  </si>
  <si>
    <t>Сведения о случаях проведения экстракорпорального оплодотворения медицинскими организациями, осуществляющими деятельность на территории Калининградской области (иногородние)</t>
  </si>
  <si>
    <t>Условия оказания медицинской помощи</t>
  </si>
  <si>
    <t>Проведение I этапа ЭКО (стимуляция суперовуляции), 
I-II этапов, I-III этапов ЭКО (стимуляция суперовуляции, получение яйцеклетки, ЭКО и культивирование эмбрионов) без последующей криоконсервацией эмбрионов</t>
  </si>
  <si>
    <t>Проведение I-III этапов ЭКО (стимуляция суперовуляции, получение яйцеклетки, ЭКО и культивирование эмбрионов) с последующей криоконсервацией эмбрионов</t>
  </si>
  <si>
    <t>Полный цикл ЭКО без применения криоконсервации эмбрионов</t>
  </si>
  <si>
    <t>Полный цикл ЭКО с криоконсервацией эмбрионов* (* в данный этап не входит осуществление размораживания криоконсервированных эмбрионов и перенос криоконсервированных эмбрионов в полость матки)</t>
  </si>
  <si>
    <t>Размораживание криоконсервированных эмбрионов с последующим переносом эмбрионов в полость матки (неполный цикл)</t>
  </si>
  <si>
    <t>Всего исполнено</t>
  </si>
  <si>
    <t>Объем медицинской помощи</t>
  </si>
  <si>
    <t>Всего иногородние</t>
  </si>
  <si>
    <t>Всего</t>
  </si>
  <si>
    <t>амб</t>
  </si>
  <si>
    <t>ДС</t>
  </si>
  <si>
    <t>Классификационные критерии (ДКК), используемые для формирования КСГ "Экстракорпоральное оплодотворение" (уровни 1-4) в рамках базовой программы ОМС на 2023 год</t>
  </si>
  <si>
    <t>ОФС 2023г.</t>
  </si>
  <si>
    <t>ОМП 2023г.</t>
  </si>
  <si>
    <t>Федеральный норматив ОМП ЭКО на 1 ЗЛ на 2023 г., случаи</t>
  </si>
  <si>
    <t>Федеральный норматив ОФС на 1 ОМП на 2023 г., руб.</t>
  </si>
  <si>
    <t>Численность застрахованного населения Калининградской области на 01.01.2022 года</t>
  </si>
  <si>
    <t>МО КО</t>
  </si>
  <si>
    <t>МТР</t>
  </si>
  <si>
    <t>ОМП 2023</t>
  </si>
  <si>
    <t>ОФС 2023</t>
  </si>
  <si>
    <t>без крио</t>
  </si>
  <si>
    <t>1 вар</t>
  </si>
  <si>
    <t>2 вар</t>
  </si>
  <si>
    <t xml:space="preserve">Наименование медицинской организации </t>
  </si>
  <si>
    <t>Приложение № 2.6</t>
  </si>
  <si>
    <t xml:space="preserve">к Тарифному соглашению в системе ОМС </t>
  </si>
  <si>
    <t xml:space="preserve">Калининградской области </t>
  </si>
  <si>
    <t>от 24 января 2024 года</t>
  </si>
  <si>
    <t>Перечень медицинских организаий, участвующих в реализации территориальной программы ОМС Калининградской области в части вспомогательных репродуктивных технологий (ЭКО) в 2024 году</t>
  </si>
  <si>
    <t>№ п/п</t>
  </si>
  <si>
    <t>к Выписке из Протокола заседания №2</t>
  </si>
  <si>
    <t>Комиссии от 29.02.2024 г.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</si>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</sst>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0.0"/>
    <numFmt numFmtId="166" formatCode="_-* #,##0.00_р_._-;\-* #,##0.00_р_._-;_-* &quot;-&quot;??_р_._-;_-@_-"/>
    <numFmt numFmtId="167" formatCode="#,##0.0_ ;\-#,##0.0\ "/>
    <numFmt numFmtId="168" formatCode="0.00,;\ _₽&quot; тыс. руб&quot;"/>
    <numFmt numFmtId="169" formatCode="0.0%"/>
    <numFmt numFmtId="170" formatCode="#,##0.000000_ ;\-#,##0.000000\ "/>
    <numFmt numFmtId="171" formatCode="0.000000"/>
  </numFmts>
  <fonts count="35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2"/>
      <charset val="204"/>
    </font>
    <font>
      <b/>
      <sz val="12"/>
      <color rgb="FFFF0000"/>
      <name val="Times New Roman"/>
      <family val="2"/>
      <charset val="204"/>
    </font>
    <font>
      <i/>
      <sz val="12"/>
      <color theme="1"/>
      <name val="Times New Roman"/>
      <family val="2"/>
      <charset val="204"/>
    </font>
    <font>
      <b/>
      <sz val="12"/>
      <name val="Times New Roman"/>
      <family val="2"/>
      <charset val="204"/>
    </font>
    <font>
      <b/>
      <sz val="9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Times New Roman"/>
      <family val="2"/>
      <charset val="204"/>
    </font>
    <font>
      <i/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CF2F8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0" fontId="8" fillId="0" borderId="0"/>
    <xf numFmtId="0" fontId="9" fillId="0" borderId="0"/>
    <xf numFmtId="0" fontId="6" fillId="0" borderId="0"/>
    <xf numFmtId="43" fontId="6" fillId="0" borderId="0" applyFont="0" applyFill="0" applyBorder="0" applyAlignment="0" applyProtection="0"/>
  </cellStyleXfs>
  <cellXfs count="118">
    <xf numFmtId="0" fontId="0" fillId="0" borderId="0" xfId="0"/>
    <xf numFmtId="164" fontId="0" fillId="0" borderId="0" xfId="1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164" fontId="20" fillId="0" borderId="2" xfId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167" fontId="22" fillId="2" borderId="0" xfId="1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4" fontId="26" fillId="0" borderId="2" xfId="1" applyNumberFormat="1" applyFont="1" applyBorder="1" applyAlignment="1">
      <alignment horizontal="center" vertical="center"/>
    </xf>
    <xf numFmtId="4" fontId="27" fillId="0" borderId="2" xfId="1" applyNumberFormat="1" applyFont="1" applyBorder="1" applyAlignment="1">
      <alignment horizontal="center" vertical="center"/>
    </xf>
    <xf numFmtId="1" fontId="0" fillId="0" borderId="0" xfId="0" applyNumberFormat="1"/>
    <xf numFmtId="0" fontId="13" fillId="0" borderId="0" xfId="0" applyFont="1"/>
    <xf numFmtId="0" fontId="23" fillId="0" borderId="0" xfId="0" applyFont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3" fillId="0" borderId="0" xfId="0" applyNumberFormat="1" applyFont="1"/>
    <xf numFmtId="4" fontId="13" fillId="0" borderId="0" xfId="0" applyNumberFormat="1" applyFont="1"/>
    <xf numFmtId="1" fontId="27" fillId="4" borderId="2" xfId="0" applyNumberFormat="1" applyFont="1" applyFill="1" applyBorder="1" applyAlignment="1">
      <alignment horizontal="center" wrapText="1"/>
    </xf>
    <xf numFmtId="4" fontId="27" fillId="4" borderId="2" xfId="0" applyNumberFormat="1" applyFont="1" applyFill="1" applyBorder="1" applyAlignment="1">
      <alignment horizontal="center" wrapText="1"/>
    </xf>
    <xf numFmtId="4" fontId="27" fillId="4" borderId="2" xfId="0" applyNumberFormat="1" applyFont="1" applyFill="1" applyBorder="1" applyAlignment="1">
      <alignment horizontal="center" vertical="center" wrapText="1"/>
    </xf>
    <xf numFmtId="1" fontId="26" fillId="4" borderId="2" xfId="0" applyNumberFormat="1" applyFont="1" applyFill="1" applyBorder="1" applyAlignment="1">
      <alignment horizontal="center" wrapText="1"/>
    </xf>
    <xf numFmtId="4" fontId="26" fillId="4" borderId="2" xfId="0" applyNumberFormat="1" applyFont="1" applyFill="1" applyBorder="1" applyAlignment="1">
      <alignment horizontal="center" wrapText="1"/>
    </xf>
    <xf numFmtId="168" fontId="27" fillId="0" borderId="2" xfId="1" applyNumberFormat="1" applyFont="1" applyBorder="1" applyAlignment="1">
      <alignment horizontal="center" vertical="center" wrapText="1"/>
    </xf>
    <xf numFmtId="168" fontId="29" fillId="0" borderId="2" xfId="1" applyNumberFormat="1" applyFont="1" applyBorder="1" applyAlignment="1">
      <alignment horizontal="center" vertical="center" wrapText="1"/>
    </xf>
    <xf numFmtId="1" fontId="27" fillId="0" borderId="2" xfId="1" applyNumberFormat="1" applyFont="1" applyBorder="1" applyAlignment="1">
      <alignment horizontal="center" vertical="center"/>
    </xf>
    <xf numFmtId="1" fontId="26" fillId="0" borderId="2" xfId="1" applyNumberFormat="1" applyFont="1" applyBorder="1" applyAlignment="1">
      <alignment horizontal="center" vertical="center"/>
    </xf>
    <xf numFmtId="168" fontId="27" fillId="0" borderId="2" xfId="0" applyNumberFormat="1" applyFont="1" applyBorder="1" applyAlignment="1">
      <alignment horizontal="center" vertical="center" wrapText="1"/>
    </xf>
    <xf numFmtId="168" fontId="26" fillId="5" borderId="2" xfId="0" applyNumberFormat="1" applyFont="1" applyFill="1" applyBorder="1" applyAlignment="1">
      <alignment horizontal="center" vertical="center" wrapText="1"/>
    </xf>
    <xf numFmtId="168" fontId="25" fillId="5" borderId="2" xfId="1" applyNumberFormat="1" applyFont="1" applyFill="1" applyBorder="1" applyAlignment="1">
      <alignment horizontal="center" vertical="center" wrapText="1"/>
    </xf>
    <xf numFmtId="1" fontId="26" fillId="5" borderId="2" xfId="1" applyNumberFormat="1" applyFont="1" applyFill="1" applyBorder="1" applyAlignment="1">
      <alignment horizontal="center" vertical="center"/>
    </xf>
    <xf numFmtId="4" fontId="26" fillId="5" borderId="2" xfId="1" applyNumberFormat="1" applyFont="1" applyFill="1" applyBorder="1" applyAlignment="1">
      <alignment horizontal="center" vertical="center"/>
    </xf>
    <xf numFmtId="1" fontId="27" fillId="0" borderId="2" xfId="0" applyNumberFormat="1" applyFont="1" applyBorder="1" applyAlignment="1">
      <alignment horizontal="center"/>
    </xf>
    <xf numFmtId="4" fontId="27" fillId="0" borderId="2" xfId="0" applyNumberFormat="1" applyFont="1" applyBorder="1" applyAlignment="1">
      <alignment horizontal="center"/>
    </xf>
    <xf numFmtId="168" fontId="29" fillId="0" borderId="4" xfId="1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vertical="center"/>
    </xf>
    <xf numFmtId="168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1" fillId="0" borderId="0" xfId="1" applyFont="1" applyAlignment="1">
      <alignment vertical="center"/>
    </xf>
    <xf numFmtId="170" fontId="22" fillId="2" borderId="0" xfId="1" applyNumberFormat="1" applyFont="1" applyFill="1" applyBorder="1" applyAlignment="1">
      <alignment horizontal="center" vertical="center" wrapText="1"/>
    </xf>
    <xf numFmtId="0" fontId="27" fillId="0" borderId="0" xfId="0" applyFont="1"/>
    <xf numFmtId="0" fontId="3" fillId="0" borderId="0" xfId="0" applyFont="1" applyAlignment="1">
      <alignment vertical="center"/>
    </xf>
    <xf numFmtId="164" fontId="11" fillId="0" borderId="0" xfId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171" fontId="1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69" fontId="11" fillId="0" borderId="2" xfId="2" applyNumberFormat="1" applyFont="1" applyBorder="1" applyAlignment="1">
      <alignment horizontal="center" vertical="center"/>
    </xf>
    <xf numFmtId="169" fontId="10" fillId="0" borderId="2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4" fontId="10" fillId="0" borderId="2" xfId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31" fillId="0" borderId="0" xfId="0" applyFont="1"/>
    <xf numFmtId="0" fontId="23" fillId="0" borderId="0" xfId="0" applyFont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32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23" fillId="0" borderId="2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168" fontId="33" fillId="0" borderId="2" xfId="1" applyNumberFormat="1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/>
    </xf>
    <xf numFmtId="168" fontId="33" fillId="0" borderId="2" xfId="0" applyNumberFormat="1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168" fontId="25" fillId="3" borderId="5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8" fontId="25" fillId="3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center" vertical="center"/>
    </xf>
    <xf numFmtId="169" fontId="11" fillId="0" borderId="11" xfId="2" applyNumberFormat="1" applyFont="1" applyBorder="1" applyAlignment="1">
      <alignment horizontal="center" vertical="center"/>
    </xf>
    <xf numFmtId="169" fontId="11" fillId="0" borderId="6" xfId="2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/>
    </xf>
    <xf numFmtId="4" fontId="10" fillId="0" borderId="11" xfId="1" applyNumberFormat="1" applyFont="1" applyBorder="1" applyAlignment="1">
      <alignment horizontal="center" vertical="center"/>
    </xf>
    <xf numFmtId="4" fontId="10" fillId="0" borderId="6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9" fontId="34" fillId="2" borderId="0" xfId="0" applyNumberFormat="1" applyFont="1" applyFill="1" applyAlignment="1">
      <alignment horizontal="right" vertical="center" wrapText="1"/>
    </xf>
    <xf numFmtId="0" fontId="34" fillId="2" borderId="0" xfId="0" applyFont="1" applyFill="1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34" fillId="0" borderId="0" xfId="0" applyFont="1" applyAlignment="1">
      <alignment vertical="center" wrapText="1"/>
    </xf>
    <xf numFmtId="0" fontId="34" fillId="2" borderId="0" xfId="0" applyFont="1" applyFill="1" applyAlignment="1">
      <alignment vertical="center" wrapText="1"/>
    </xf>
  </cellXfs>
  <cellStyles count="9">
    <cellStyle name="Обычный" xfId="0" builtinId="0"/>
    <cellStyle name="Обычный 2" xfId="3" xr:uid="{00000000-0005-0000-0000-000001000000}"/>
    <cellStyle name="Обычный 3" xfId="7" xr:uid="{177CD277-282C-4EA2-B930-D7AFAEB847E1}"/>
    <cellStyle name="Обычный 3 4 2" xfId="5" xr:uid="{00000000-0005-0000-0000-000002000000}"/>
    <cellStyle name="Обычный 4" xfId="6" xr:uid="{00000000-0005-0000-0000-000003000000}"/>
    <cellStyle name="Процентный" xfId="2" builtinId="5"/>
    <cellStyle name="Финансовый" xfId="1" builtinId="3"/>
    <cellStyle name="Финансовый 2" xfId="4" xr:uid="{00000000-0005-0000-0000-000006000000}"/>
    <cellStyle name="Финансовый 3" xfId="8" xr:uid="{FB32B4E1-140D-47A2-A545-D05724CF88E6}"/>
  </cellStyles>
  <dxfs count="0"/>
  <tableStyles count="0" defaultTableStyle="TableStyleMedium2" defaultPivotStyle="PivotStyleLight16"/>
  <colors>
    <mruColors>
      <color rgb="FFECF2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9CF1F-2454-4317-8B14-D5762E19F731}">
  <sheetPr>
    <pageSetUpPr fitToPage="1"/>
  </sheetPr>
  <dimension ref="A1:N23"/>
  <sheetViews>
    <sheetView tabSelected="1" zoomScale="90" zoomScaleNormal="90" workbookViewId="0">
      <pane xSplit="2" ySplit="12" topLeftCell="C13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5" outlineLevelRow="1" x14ac:dyDescent="0.25"/>
  <cols>
    <col min="1" max="1" width="13.85546875" customWidth="1"/>
    <col min="2" max="2" width="100.5703125" customWidth="1"/>
    <col min="3" max="3" width="10" bestFit="1" customWidth="1"/>
    <col min="4" max="4" width="14.85546875" customWidth="1"/>
    <col min="5" max="5" width="9" customWidth="1"/>
    <col min="6" max="6" width="14.85546875" customWidth="1"/>
    <col min="7" max="7" width="3.7109375" bestFit="1" customWidth="1"/>
    <col min="8" max="8" width="14.85546875" bestFit="1" customWidth="1"/>
    <col min="9" max="9" width="17.28515625" customWidth="1"/>
    <col min="10" max="10" width="6.7109375" bestFit="1" customWidth="1"/>
    <col min="11" max="11" width="14.85546875" bestFit="1" customWidth="1"/>
    <col min="12" max="12" width="10.85546875" customWidth="1"/>
    <col min="13" max="13" width="6.5703125" customWidth="1"/>
    <col min="14" max="14" width="14.85546875" bestFit="1" customWidth="1"/>
  </cols>
  <sheetData>
    <row r="1" spans="1:14" ht="15" customHeight="1" x14ac:dyDescent="0.25">
      <c r="B1" s="113" t="s">
        <v>90</v>
      </c>
      <c r="C1" s="114"/>
      <c r="D1" s="113"/>
      <c r="E1" s="113"/>
      <c r="F1" s="116"/>
      <c r="G1" s="116"/>
      <c r="H1" s="116"/>
      <c r="I1" s="116"/>
      <c r="J1" s="116"/>
      <c r="K1" s="116"/>
    </row>
    <row r="2" spans="1:14" x14ac:dyDescent="0.25">
      <c r="B2" s="115" t="s">
        <v>88</v>
      </c>
      <c r="C2" s="116"/>
      <c r="D2" s="116"/>
      <c r="E2" s="116"/>
      <c r="F2" s="116"/>
      <c r="G2" s="116"/>
      <c r="H2" s="116"/>
      <c r="I2" s="116"/>
      <c r="J2" s="116"/>
      <c r="K2" s="116"/>
    </row>
    <row r="3" spans="1:14" ht="15" customHeight="1" x14ac:dyDescent="0.25">
      <c r="B3" s="113" t="s">
        <v>89</v>
      </c>
      <c r="C3" s="114"/>
      <c r="D3" s="113"/>
      <c r="E3" s="113"/>
      <c r="F3" s="117"/>
      <c r="G3" s="117"/>
      <c r="H3" s="117"/>
      <c r="I3" s="117"/>
      <c r="J3" s="117"/>
      <c r="K3" s="117"/>
    </row>
    <row r="5" spans="1:14" ht="18.75" x14ac:dyDescent="0.3">
      <c r="B5" s="74" t="s">
        <v>82</v>
      </c>
    </row>
    <row r="6" spans="1:14" ht="18.75" x14ac:dyDescent="0.3">
      <c r="B6" s="74" t="s">
        <v>83</v>
      </c>
    </row>
    <row r="7" spans="1:14" ht="18.75" x14ac:dyDescent="0.3">
      <c r="B7" s="74" t="s">
        <v>84</v>
      </c>
    </row>
    <row r="8" spans="1:14" ht="21" customHeight="1" x14ac:dyDescent="0.25">
      <c r="B8" s="75" t="s">
        <v>85</v>
      </c>
    </row>
    <row r="9" spans="1:14" ht="21" customHeight="1" x14ac:dyDescent="0.25">
      <c r="B9" s="73"/>
    </row>
    <row r="10" spans="1:14" ht="78.75" customHeight="1" x14ac:dyDescent="0.25">
      <c r="A10" s="82" t="s">
        <v>86</v>
      </c>
      <c r="B10" s="82"/>
    </row>
    <row r="11" spans="1:14" ht="21" customHeight="1" x14ac:dyDescent="0.3">
      <c r="B11" s="76"/>
    </row>
    <row r="12" spans="1:14" ht="18.75" x14ac:dyDescent="0.3">
      <c r="A12" s="77" t="s">
        <v>87</v>
      </c>
      <c r="B12" s="77" t="s">
        <v>81</v>
      </c>
    </row>
    <row r="13" spans="1:14" ht="18.75" x14ac:dyDescent="0.3">
      <c r="A13" s="78">
        <v>1</v>
      </c>
      <c r="B13" s="79" t="s">
        <v>13</v>
      </c>
      <c r="G13" s="23"/>
      <c r="H13" s="1"/>
      <c r="I13" s="23"/>
    </row>
    <row r="14" spans="1:14" s="53" customFormat="1" ht="18.75" x14ac:dyDescent="0.3">
      <c r="A14" s="80">
        <v>2</v>
      </c>
      <c r="B14" s="81" t="s">
        <v>14</v>
      </c>
      <c r="C14"/>
      <c r="D14"/>
      <c r="E14"/>
      <c r="F14"/>
      <c r="G14"/>
      <c r="H14"/>
      <c r="I14" s="23"/>
      <c r="J14"/>
      <c r="K14"/>
      <c r="L14"/>
      <c r="M14"/>
      <c r="N14"/>
    </row>
    <row r="15" spans="1:14" ht="37.5" hidden="1" outlineLevel="1" x14ac:dyDescent="0.3">
      <c r="A15" s="78"/>
      <c r="B15" s="81" t="s">
        <v>52</v>
      </c>
      <c r="I15" s="23"/>
    </row>
    <row r="16" spans="1:14" s="53" customFormat="1" ht="37.5" collapsed="1" x14ac:dyDescent="0.3">
      <c r="A16" s="80">
        <v>3</v>
      </c>
      <c r="B16" s="81" t="s">
        <v>53</v>
      </c>
      <c r="C16"/>
      <c r="D16"/>
      <c r="E16"/>
      <c r="F16"/>
      <c r="G16"/>
      <c r="H16"/>
      <c r="I16" s="23"/>
      <c r="J16"/>
      <c r="K16"/>
      <c r="L16"/>
      <c r="M16"/>
      <c r="N16"/>
    </row>
    <row r="17" spans="1:9" ht="18.75" x14ac:dyDescent="0.3">
      <c r="A17" s="78">
        <v>4</v>
      </c>
      <c r="B17" s="81" t="s">
        <v>15</v>
      </c>
      <c r="G17" s="23"/>
      <c r="H17" s="23"/>
      <c r="I17" s="23"/>
    </row>
    <row r="18" spans="1:9" s="72" customFormat="1" x14ac:dyDescent="0.25"/>
    <row r="23" spans="1:9" x14ac:dyDescent="0.25">
      <c r="B23" s="48"/>
    </row>
  </sheetData>
  <mergeCells count="1">
    <mergeCell ref="A10:B1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11"/>
  <sheetViews>
    <sheetView zoomScale="90" zoomScaleNormal="90" zoomScaleSheetLayoutView="10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14" sqref="C114"/>
    </sheetView>
  </sheetViews>
  <sheetFormatPr defaultRowHeight="15" outlineLevelRow="2" x14ac:dyDescent="0.25"/>
  <cols>
    <col min="1" max="1" width="26.7109375" style="24" customWidth="1"/>
    <col min="2" max="2" width="20.140625" style="24" hidden="1" customWidth="1"/>
    <col min="3" max="3" width="16.5703125" style="28" customWidth="1"/>
    <col min="4" max="4" width="16.5703125" style="29" customWidth="1"/>
    <col min="5" max="5" width="13.5703125" style="28" customWidth="1"/>
    <col min="6" max="6" width="18.7109375" style="29" customWidth="1"/>
    <col min="7" max="7" width="14.5703125" style="28" customWidth="1"/>
    <col min="8" max="8" width="17.7109375" style="29" customWidth="1"/>
    <col min="9" max="9" width="15.5703125" style="28" customWidth="1"/>
    <col min="10" max="10" width="15.5703125" style="29" customWidth="1"/>
    <col min="11" max="11" width="14.5703125" style="28" customWidth="1"/>
    <col min="12" max="12" width="16.42578125" style="29" customWidth="1"/>
    <col min="13" max="13" width="14.28515625" style="28" customWidth="1"/>
    <col min="14" max="14" width="17.42578125" style="29" customWidth="1"/>
    <col min="15" max="15" width="14.5703125" style="29" customWidth="1"/>
    <col min="16" max="16384" width="9.140625" style="24"/>
  </cols>
  <sheetData>
    <row r="1" spans="1:20" ht="38.25" customHeight="1" x14ac:dyDescent="0.25">
      <c r="A1" s="84" t="s">
        <v>55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0" ht="24" customHeight="1" x14ac:dyDescent="0.25">
      <c r="A2" s="85" t="str">
        <f>'1'!A10:A10</f>
        <v>Перечень медицинских организаий, участвующих в реализации территориальной программы ОМС Калининградской области в части вспомогательных репродуктивных технологий (ЭКО) в 2024 году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25"/>
      <c r="Q2" s="25"/>
      <c r="R2" s="25"/>
      <c r="S2" s="25"/>
      <c r="T2" s="25"/>
    </row>
    <row r="3" spans="1:20" ht="15.75" x14ac:dyDescent="0.25">
      <c r="A3" s="26"/>
      <c r="B3" s="27"/>
    </row>
    <row r="4" spans="1:20" ht="105" customHeight="1" x14ac:dyDescent="0.25">
      <c r="A4" s="86" t="s">
        <v>48</v>
      </c>
      <c r="B4" s="86" t="s">
        <v>56</v>
      </c>
      <c r="C4" s="87" t="s">
        <v>57</v>
      </c>
      <c r="D4" s="88"/>
      <c r="E4" s="87" t="s">
        <v>58</v>
      </c>
      <c r="F4" s="88"/>
      <c r="G4" s="87" t="s">
        <v>59</v>
      </c>
      <c r="H4" s="88"/>
      <c r="I4" s="87" t="s">
        <v>60</v>
      </c>
      <c r="J4" s="88"/>
      <c r="K4" s="87" t="s">
        <v>61</v>
      </c>
      <c r="L4" s="88"/>
      <c r="M4" s="86" t="s">
        <v>62</v>
      </c>
      <c r="N4" s="86"/>
      <c r="O4" s="86"/>
    </row>
    <row r="5" spans="1:20" ht="45" x14ac:dyDescent="0.25">
      <c r="A5" s="86"/>
      <c r="B5" s="86"/>
      <c r="C5" s="30" t="s">
        <v>63</v>
      </c>
      <c r="D5" s="31" t="s">
        <v>51</v>
      </c>
      <c r="E5" s="30" t="s">
        <v>63</v>
      </c>
      <c r="F5" s="31" t="s">
        <v>51</v>
      </c>
      <c r="G5" s="30" t="s">
        <v>63</v>
      </c>
      <c r="H5" s="31" t="s">
        <v>51</v>
      </c>
      <c r="I5" s="30" t="s">
        <v>63</v>
      </c>
      <c r="J5" s="31" t="s">
        <v>51</v>
      </c>
      <c r="K5" s="30" t="s">
        <v>63</v>
      </c>
      <c r="L5" s="32" t="s">
        <v>51</v>
      </c>
      <c r="M5" s="33" t="s">
        <v>63</v>
      </c>
      <c r="N5" s="34" t="s">
        <v>51</v>
      </c>
      <c r="O5" s="34" t="s">
        <v>50</v>
      </c>
    </row>
    <row r="6" spans="1:20" x14ac:dyDescent="0.25">
      <c r="A6" s="35" t="s">
        <v>13</v>
      </c>
      <c r="B6" s="36" t="s">
        <v>49</v>
      </c>
      <c r="C6" s="37">
        <f>C15+C23+C31+C39+C47+C55+C63+C71+C79+C87+C95+C103</f>
        <v>0</v>
      </c>
      <c r="D6" s="22">
        <f t="shared" ref="D6:L6" si="0">D15+D23+D31+D39+D47+D55+D63+D71+D79+D87+D95+D103</f>
        <v>0</v>
      </c>
      <c r="E6" s="37">
        <f t="shared" si="0"/>
        <v>0</v>
      </c>
      <c r="F6" s="22">
        <f t="shared" si="0"/>
        <v>0</v>
      </c>
      <c r="G6" s="37">
        <f t="shared" si="0"/>
        <v>0</v>
      </c>
      <c r="H6" s="22">
        <f t="shared" si="0"/>
        <v>0</v>
      </c>
      <c r="I6" s="37">
        <f t="shared" si="0"/>
        <v>0</v>
      </c>
      <c r="J6" s="22">
        <f t="shared" si="0"/>
        <v>0</v>
      </c>
      <c r="K6" s="37">
        <f t="shared" si="0"/>
        <v>0</v>
      </c>
      <c r="L6" s="22">
        <f t="shared" si="0"/>
        <v>0</v>
      </c>
      <c r="M6" s="38">
        <f>C6+E6+G6+I6+K6</f>
        <v>0</v>
      </c>
      <c r="N6" s="21">
        <f>D6+F6+H6+J6+L6</f>
        <v>0</v>
      </c>
      <c r="O6" s="21" t="str">
        <f>IFERROR(N6/M6,"-")</f>
        <v>-</v>
      </c>
    </row>
    <row r="7" spans="1:20" x14ac:dyDescent="0.25">
      <c r="A7" s="39" t="s">
        <v>14</v>
      </c>
      <c r="B7" s="36" t="s">
        <v>49</v>
      </c>
      <c r="C7" s="37">
        <f t="shared" ref="C7:L7" si="1">C16+C24+C32+C40+C48+C56+C64+C72+C80+C88+C96+C104</f>
        <v>0</v>
      </c>
      <c r="D7" s="22">
        <f t="shared" si="1"/>
        <v>0</v>
      </c>
      <c r="E7" s="37">
        <f t="shared" si="1"/>
        <v>0</v>
      </c>
      <c r="F7" s="22">
        <f t="shared" si="1"/>
        <v>0</v>
      </c>
      <c r="G7" s="37">
        <f t="shared" si="1"/>
        <v>0</v>
      </c>
      <c r="H7" s="22">
        <f t="shared" si="1"/>
        <v>0</v>
      </c>
      <c r="I7" s="37">
        <f t="shared" si="1"/>
        <v>0</v>
      </c>
      <c r="J7" s="22">
        <f t="shared" si="1"/>
        <v>0</v>
      </c>
      <c r="K7" s="37">
        <f t="shared" si="1"/>
        <v>0</v>
      </c>
      <c r="L7" s="22">
        <f t="shared" si="1"/>
        <v>0</v>
      </c>
      <c r="M7" s="38">
        <f t="shared" ref="M7:N13" si="2">C7+E7+G7+I7+K7</f>
        <v>0</v>
      </c>
      <c r="N7" s="21">
        <f t="shared" si="2"/>
        <v>0</v>
      </c>
      <c r="O7" s="21" t="str">
        <f t="shared" ref="O7:O13" si="3">IFERROR(N7/M7,"-")</f>
        <v>-</v>
      </c>
    </row>
    <row r="8" spans="1:20" ht="30" hidden="1" customHeight="1" x14ac:dyDescent="0.25">
      <c r="A8" s="39" t="s">
        <v>52</v>
      </c>
      <c r="B8" s="36" t="s">
        <v>49</v>
      </c>
      <c r="C8" s="37">
        <f t="shared" ref="C8:L8" si="4">C17+C25+C33+C41+C49+C57+C65+C73+C81+C89+C97+C105</f>
        <v>0</v>
      </c>
      <c r="D8" s="22">
        <f t="shared" si="4"/>
        <v>0</v>
      </c>
      <c r="E8" s="37">
        <f t="shared" si="4"/>
        <v>0</v>
      </c>
      <c r="F8" s="22">
        <f t="shared" si="4"/>
        <v>0</v>
      </c>
      <c r="G8" s="37">
        <f t="shared" si="4"/>
        <v>0</v>
      </c>
      <c r="H8" s="22">
        <f t="shared" si="4"/>
        <v>0</v>
      </c>
      <c r="I8" s="37">
        <f t="shared" si="4"/>
        <v>0</v>
      </c>
      <c r="J8" s="22">
        <f t="shared" si="4"/>
        <v>0</v>
      </c>
      <c r="K8" s="37">
        <f t="shared" si="4"/>
        <v>0</v>
      </c>
      <c r="L8" s="22">
        <f t="shared" si="4"/>
        <v>0</v>
      </c>
      <c r="M8" s="38">
        <f t="shared" si="2"/>
        <v>0</v>
      </c>
      <c r="N8" s="21">
        <f t="shared" si="2"/>
        <v>0</v>
      </c>
      <c r="O8" s="21" t="str">
        <f t="shared" si="3"/>
        <v>-</v>
      </c>
    </row>
    <row r="9" spans="1:20" ht="60.75" customHeight="1" x14ac:dyDescent="0.25">
      <c r="A9" s="39" t="s">
        <v>53</v>
      </c>
      <c r="B9" s="36" t="s">
        <v>49</v>
      </c>
      <c r="C9" s="37">
        <f t="shared" ref="C9:L9" si="5">C18+C26+C34+C42+C50+C58+C66+C74+C82+C90+C98+C106</f>
        <v>0</v>
      </c>
      <c r="D9" s="22">
        <f t="shared" si="5"/>
        <v>0</v>
      </c>
      <c r="E9" s="37">
        <f t="shared" si="5"/>
        <v>0</v>
      </c>
      <c r="F9" s="22">
        <f t="shared" si="5"/>
        <v>0</v>
      </c>
      <c r="G9" s="37">
        <f t="shared" si="5"/>
        <v>0</v>
      </c>
      <c r="H9" s="22">
        <f t="shared" si="5"/>
        <v>0</v>
      </c>
      <c r="I9" s="37">
        <f t="shared" si="5"/>
        <v>0</v>
      </c>
      <c r="J9" s="22">
        <f t="shared" si="5"/>
        <v>0</v>
      </c>
      <c r="K9" s="37">
        <f t="shared" si="5"/>
        <v>0</v>
      </c>
      <c r="L9" s="22">
        <f t="shared" si="5"/>
        <v>0</v>
      </c>
      <c r="M9" s="38">
        <f t="shared" si="2"/>
        <v>0</v>
      </c>
      <c r="N9" s="21">
        <f t="shared" si="2"/>
        <v>0</v>
      </c>
      <c r="O9" s="21" t="str">
        <f t="shared" si="3"/>
        <v>-</v>
      </c>
    </row>
    <row r="10" spans="1:20" ht="30" customHeight="1" x14ac:dyDescent="0.25">
      <c r="A10" s="39" t="s">
        <v>15</v>
      </c>
      <c r="B10" s="36" t="s">
        <v>49</v>
      </c>
      <c r="C10" s="37">
        <f t="shared" ref="C10:L10" si="6">C19+C27+C35+C43+C51+C59+C67+C75+C83+C91+C99+C107</f>
        <v>0</v>
      </c>
      <c r="D10" s="22">
        <f t="shared" si="6"/>
        <v>0</v>
      </c>
      <c r="E10" s="37">
        <f t="shared" si="6"/>
        <v>0</v>
      </c>
      <c r="F10" s="22">
        <f t="shared" si="6"/>
        <v>0</v>
      </c>
      <c r="G10" s="37">
        <f t="shared" si="6"/>
        <v>0</v>
      </c>
      <c r="H10" s="22">
        <f t="shared" si="6"/>
        <v>0</v>
      </c>
      <c r="I10" s="37">
        <f t="shared" si="6"/>
        <v>0</v>
      </c>
      <c r="J10" s="22">
        <f t="shared" si="6"/>
        <v>0</v>
      </c>
      <c r="K10" s="37">
        <f t="shared" si="6"/>
        <v>0</v>
      </c>
      <c r="L10" s="22">
        <f t="shared" si="6"/>
        <v>0</v>
      </c>
      <c r="M10" s="38">
        <f t="shared" si="2"/>
        <v>0</v>
      </c>
      <c r="N10" s="21">
        <f t="shared" si="2"/>
        <v>0</v>
      </c>
      <c r="O10" s="21" t="str">
        <f t="shared" si="3"/>
        <v>-</v>
      </c>
    </row>
    <row r="11" spans="1:20" ht="30" hidden="1" customHeight="1" x14ac:dyDescent="0.25">
      <c r="A11" s="39" t="s">
        <v>16</v>
      </c>
      <c r="B11" s="46"/>
      <c r="C11" s="37">
        <f t="shared" ref="C11:L11" si="7">C20+C28+C36+C44+C52+C60+C68+C76+C84+C92+C100+C108</f>
        <v>0</v>
      </c>
      <c r="D11" s="22">
        <f t="shared" si="7"/>
        <v>0</v>
      </c>
      <c r="E11" s="37">
        <f t="shared" si="7"/>
        <v>0</v>
      </c>
      <c r="F11" s="22">
        <f t="shared" si="7"/>
        <v>0</v>
      </c>
      <c r="G11" s="37">
        <f t="shared" si="7"/>
        <v>0</v>
      </c>
      <c r="H11" s="22">
        <f t="shared" si="7"/>
        <v>0</v>
      </c>
      <c r="I11" s="37">
        <f t="shared" si="7"/>
        <v>0</v>
      </c>
      <c r="J11" s="22">
        <f t="shared" si="7"/>
        <v>0</v>
      </c>
      <c r="K11" s="37">
        <f t="shared" si="7"/>
        <v>0</v>
      </c>
      <c r="L11" s="22">
        <f t="shared" si="7"/>
        <v>0</v>
      </c>
      <c r="M11" s="38">
        <f t="shared" ref="M11" si="8">C11+E11+G11+I11+K11</f>
        <v>0</v>
      </c>
      <c r="N11" s="21">
        <f t="shared" ref="N11" si="9">D11+F11+H11+J11+L11</f>
        <v>0</v>
      </c>
      <c r="O11" s="21" t="str">
        <f t="shared" ref="O11" si="10">IFERROR(N11/M11,"-")</f>
        <v>-</v>
      </c>
    </row>
    <row r="12" spans="1:20" ht="30" hidden="1" x14ac:dyDescent="0.25">
      <c r="A12" s="39" t="s">
        <v>54</v>
      </c>
      <c r="B12" s="36" t="s">
        <v>49</v>
      </c>
      <c r="C12" s="37">
        <f t="shared" ref="C12:L12" si="11">C21+C29+C37+C45+C53+C61+C69+C77+C85+C93+C101+C109</f>
        <v>0</v>
      </c>
      <c r="D12" s="22">
        <f t="shared" si="11"/>
        <v>0</v>
      </c>
      <c r="E12" s="37">
        <f t="shared" si="11"/>
        <v>0</v>
      </c>
      <c r="F12" s="22">
        <f t="shared" si="11"/>
        <v>0</v>
      </c>
      <c r="G12" s="37">
        <f t="shared" si="11"/>
        <v>0</v>
      </c>
      <c r="H12" s="22">
        <f t="shared" si="11"/>
        <v>0</v>
      </c>
      <c r="I12" s="37">
        <f t="shared" si="11"/>
        <v>0</v>
      </c>
      <c r="J12" s="22">
        <f t="shared" si="11"/>
        <v>0</v>
      </c>
      <c r="K12" s="37">
        <f t="shared" si="11"/>
        <v>0</v>
      </c>
      <c r="L12" s="22">
        <f t="shared" si="11"/>
        <v>0</v>
      </c>
      <c r="M12" s="38">
        <f t="shared" si="2"/>
        <v>0</v>
      </c>
      <c r="N12" s="21">
        <f t="shared" si="2"/>
        <v>0</v>
      </c>
      <c r="O12" s="21" t="str">
        <f t="shared" si="3"/>
        <v>-</v>
      </c>
    </row>
    <row r="13" spans="1:20" ht="28.5" x14ac:dyDescent="0.25">
      <c r="A13" s="40" t="s">
        <v>64</v>
      </c>
      <c r="B13" s="41" t="s">
        <v>49</v>
      </c>
      <c r="C13" s="42">
        <f>SUM(C6:C12)</f>
        <v>0</v>
      </c>
      <c r="D13" s="43">
        <f t="shared" ref="D13:L13" si="12">SUM(D6:D12)</f>
        <v>0</v>
      </c>
      <c r="E13" s="42">
        <f t="shared" si="12"/>
        <v>0</v>
      </c>
      <c r="F13" s="43">
        <f t="shared" si="12"/>
        <v>0</v>
      </c>
      <c r="G13" s="42">
        <f t="shared" si="12"/>
        <v>0</v>
      </c>
      <c r="H13" s="43">
        <f t="shared" si="12"/>
        <v>0</v>
      </c>
      <c r="I13" s="42">
        <f t="shared" si="12"/>
        <v>0</v>
      </c>
      <c r="J13" s="43">
        <f t="shared" si="12"/>
        <v>0</v>
      </c>
      <c r="K13" s="42">
        <f t="shared" si="12"/>
        <v>0</v>
      </c>
      <c r="L13" s="43">
        <f t="shared" si="12"/>
        <v>0</v>
      </c>
      <c r="M13" s="42">
        <f t="shared" si="2"/>
        <v>0</v>
      </c>
      <c r="N13" s="43">
        <f t="shared" si="2"/>
        <v>0</v>
      </c>
      <c r="O13" s="43" t="str">
        <f t="shared" si="3"/>
        <v>-</v>
      </c>
    </row>
    <row r="14" spans="1:20" hidden="1" outlineLevel="1" x14ac:dyDescent="0.25">
      <c r="A14" s="89" t="s">
        <v>0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</row>
    <row r="15" spans="1:20" hidden="1" outlineLevel="2" x14ac:dyDescent="0.25">
      <c r="A15" s="35" t="s">
        <v>13</v>
      </c>
      <c r="B15" s="36" t="s">
        <v>49</v>
      </c>
      <c r="C15" s="37"/>
      <c r="D15" s="22"/>
      <c r="E15" s="37"/>
      <c r="F15" s="22"/>
      <c r="G15" s="37"/>
      <c r="H15" s="22"/>
      <c r="I15" s="37"/>
      <c r="J15" s="22"/>
      <c r="K15" s="37"/>
      <c r="L15" s="22"/>
      <c r="M15" s="38">
        <f>C15+E15+G15+I15+K15</f>
        <v>0</v>
      </c>
      <c r="N15" s="21">
        <f>D15+F15+H15+J15+L15</f>
        <v>0</v>
      </c>
      <c r="O15" s="21" t="str">
        <f>IFERROR(N15/M15,"-")</f>
        <v>-</v>
      </c>
    </row>
    <row r="16" spans="1:20" hidden="1" outlineLevel="2" x14ac:dyDescent="0.25">
      <c r="A16" s="39" t="s">
        <v>14</v>
      </c>
      <c r="B16" s="36" t="s">
        <v>49</v>
      </c>
      <c r="C16" s="44"/>
      <c r="D16" s="45"/>
      <c r="E16" s="44"/>
      <c r="F16" s="45"/>
      <c r="G16" s="44"/>
      <c r="H16" s="45"/>
      <c r="I16" s="44"/>
      <c r="J16" s="45"/>
      <c r="K16" s="44"/>
      <c r="L16" s="45"/>
      <c r="M16" s="38">
        <f t="shared" ref="M16:N21" si="13">C16+E16+G16+I16+K16</f>
        <v>0</v>
      </c>
      <c r="N16" s="21">
        <f t="shared" si="13"/>
        <v>0</v>
      </c>
      <c r="O16" s="21" t="str">
        <f t="shared" ref="O16:O21" si="14">IFERROR(N16/M16,"-")</f>
        <v>-</v>
      </c>
    </row>
    <row r="17" spans="1:15" ht="45" hidden="1" outlineLevel="2" x14ac:dyDescent="0.25">
      <c r="A17" s="39" t="s">
        <v>52</v>
      </c>
      <c r="B17" s="36" t="s">
        <v>49</v>
      </c>
      <c r="C17" s="44"/>
      <c r="D17" s="45"/>
      <c r="E17" s="44"/>
      <c r="F17" s="45"/>
      <c r="G17" s="44"/>
      <c r="H17" s="45"/>
      <c r="I17" s="44"/>
      <c r="J17" s="45"/>
      <c r="K17" s="44"/>
      <c r="L17" s="45"/>
      <c r="M17" s="38">
        <f t="shared" si="13"/>
        <v>0</v>
      </c>
      <c r="N17" s="21">
        <f t="shared" si="13"/>
        <v>0</v>
      </c>
      <c r="O17" s="21" t="str">
        <f t="shared" si="14"/>
        <v>-</v>
      </c>
    </row>
    <row r="18" spans="1:15" ht="60" hidden="1" outlineLevel="2" x14ac:dyDescent="0.25">
      <c r="A18" s="39" t="s">
        <v>53</v>
      </c>
      <c r="B18" s="36" t="s">
        <v>49</v>
      </c>
      <c r="C18" s="44"/>
      <c r="D18" s="45"/>
      <c r="E18" s="44"/>
      <c r="F18" s="45"/>
      <c r="G18" s="44"/>
      <c r="H18" s="45"/>
      <c r="I18" s="44"/>
      <c r="J18" s="45"/>
      <c r="K18" s="44"/>
      <c r="L18" s="45"/>
      <c r="M18" s="38">
        <f t="shared" si="13"/>
        <v>0</v>
      </c>
      <c r="N18" s="21">
        <f t="shared" si="13"/>
        <v>0</v>
      </c>
      <c r="O18" s="21" t="str">
        <f t="shared" si="14"/>
        <v>-</v>
      </c>
    </row>
    <row r="19" spans="1:15" ht="30" hidden="1" outlineLevel="2" x14ac:dyDescent="0.25">
      <c r="A19" s="39" t="s">
        <v>15</v>
      </c>
      <c r="B19" s="36" t="s">
        <v>49</v>
      </c>
      <c r="C19" s="44"/>
      <c r="D19" s="45"/>
      <c r="E19" s="44"/>
      <c r="F19" s="45"/>
      <c r="G19" s="44"/>
      <c r="H19" s="45"/>
      <c r="I19" s="44"/>
      <c r="J19" s="45"/>
      <c r="K19" s="44"/>
      <c r="L19" s="45"/>
      <c r="M19" s="38">
        <f t="shared" si="13"/>
        <v>0</v>
      </c>
      <c r="N19" s="21">
        <f t="shared" si="13"/>
        <v>0</v>
      </c>
      <c r="O19" s="21" t="str">
        <f t="shared" si="14"/>
        <v>-</v>
      </c>
    </row>
    <row r="20" spans="1:15" ht="30" hidden="1" outlineLevel="2" x14ac:dyDescent="0.25">
      <c r="A20" s="39" t="s">
        <v>16</v>
      </c>
      <c r="B20" s="46"/>
      <c r="C20" s="44"/>
      <c r="D20" s="45"/>
      <c r="E20" s="44"/>
      <c r="F20" s="45"/>
      <c r="G20" s="44"/>
      <c r="H20" s="45"/>
      <c r="I20" s="44"/>
      <c r="J20" s="45"/>
      <c r="K20" s="44"/>
      <c r="L20" s="45"/>
      <c r="M20" s="38"/>
      <c r="N20" s="21"/>
      <c r="O20" s="21"/>
    </row>
    <row r="21" spans="1:15" ht="30" hidden="1" outlineLevel="2" x14ac:dyDescent="0.25">
      <c r="A21" s="39" t="s">
        <v>54</v>
      </c>
      <c r="B21" s="36" t="s">
        <v>49</v>
      </c>
      <c r="C21" s="44"/>
      <c r="D21" s="45"/>
      <c r="E21" s="44"/>
      <c r="F21" s="45"/>
      <c r="G21" s="44"/>
      <c r="H21" s="45"/>
      <c r="I21" s="44"/>
      <c r="J21" s="45"/>
      <c r="K21" s="44"/>
      <c r="L21" s="45"/>
      <c r="M21" s="38">
        <f t="shared" si="13"/>
        <v>0</v>
      </c>
      <c r="N21" s="21">
        <f t="shared" si="13"/>
        <v>0</v>
      </c>
      <c r="O21" s="21" t="str">
        <f t="shared" si="14"/>
        <v>-</v>
      </c>
    </row>
    <row r="22" spans="1:15" hidden="1" outlineLevel="1" x14ac:dyDescent="0.25">
      <c r="A22" s="83" t="s">
        <v>1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5" hidden="1" outlineLevel="2" x14ac:dyDescent="0.25">
      <c r="A23" s="35" t="s">
        <v>13</v>
      </c>
      <c r="B23" s="36" t="s">
        <v>49</v>
      </c>
      <c r="C23" s="37"/>
      <c r="D23" s="22"/>
      <c r="E23" s="37"/>
      <c r="F23" s="22"/>
      <c r="G23" s="37"/>
      <c r="H23" s="22"/>
      <c r="I23" s="37"/>
      <c r="J23" s="22"/>
      <c r="K23" s="37"/>
      <c r="L23" s="22"/>
      <c r="M23" s="38">
        <f>C23+E23+G23+I23+K23</f>
        <v>0</v>
      </c>
      <c r="N23" s="21">
        <f>D23+F23+H23+J23+L23</f>
        <v>0</v>
      </c>
      <c r="O23" s="21" t="str">
        <f>IFERROR(N23/M23,"-")</f>
        <v>-</v>
      </c>
    </row>
    <row r="24" spans="1:15" hidden="1" outlineLevel="2" x14ac:dyDescent="0.25">
      <c r="A24" s="39" t="s">
        <v>14</v>
      </c>
      <c r="B24" s="36" t="s">
        <v>49</v>
      </c>
      <c r="C24" s="44"/>
      <c r="D24" s="45"/>
      <c r="E24" s="44"/>
      <c r="F24" s="45"/>
      <c r="G24" s="44"/>
      <c r="H24" s="45"/>
      <c r="I24" s="44"/>
      <c r="J24" s="45"/>
      <c r="K24" s="44"/>
      <c r="L24" s="45"/>
      <c r="M24" s="38">
        <f t="shared" ref="M24:N29" si="15">C24+E24+G24+I24+K24</f>
        <v>0</v>
      </c>
      <c r="N24" s="21">
        <f t="shared" si="15"/>
        <v>0</v>
      </c>
      <c r="O24" s="21" t="str">
        <f t="shared" ref="O24:O29" si="16">IFERROR(N24/M24,"-")</f>
        <v>-</v>
      </c>
    </row>
    <row r="25" spans="1:15" ht="45" hidden="1" outlineLevel="2" x14ac:dyDescent="0.25">
      <c r="A25" s="39" t="s">
        <v>52</v>
      </c>
      <c r="B25" s="36" t="s">
        <v>49</v>
      </c>
      <c r="C25" s="44"/>
      <c r="D25" s="45"/>
      <c r="E25" s="44"/>
      <c r="F25" s="45"/>
      <c r="G25" s="44"/>
      <c r="H25" s="45"/>
      <c r="I25" s="44"/>
      <c r="J25" s="45"/>
      <c r="K25" s="44"/>
      <c r="L25" s="45"/>
      <c r="M25" s="38">
        <f t="shared" si="15"/>
        <v>0</v>
      </c>
      <c r="N25" s="21">
        <f t="shared" si="15"/>
        <v>0</v>
      </c>
      <c r="O25" s="21" t="str">
        <f t="shared" si="16"/>
        <v>-</v>
      </c>
    </row>
    <row r="26" spans="1:15" ht="60" hidden="1" outlineLevel="2" x14ac:dyDescent="0.25">
      <c r="A26" s="39" t="s">
        <v>53</v>
      </c>
      <c r="B26" s="36" t="s">
        <v>49</v>
      </c>
      <c r="C26" s="44"/>
      <c r="D26" s="45"/>
      <c r="E26" s="44"/>
      <c r="F26" s="45"/>
      <c r="G26" s="44"/>
      <c r="H26" s="45"/>
      <c r="I26" s="44"/>
      <c r="J26" s="45"/>
      <c r="K26" s="44"/>
      <c r="L26" s="45"/>
      <c r="M26" s="38">
        <f t="shared" si="15"/>
        <v>0</v>
      </c>
      <c r="N26" s="21">
        <f t="shared" si="15"/>
        <v>0</v>
      </c>
      <c r="O26" s="21" t="str">
        <f t="shared" si="16"/>
        <v>-</v>
      </c>
    </row>
    <row r="27" spans="1:15" ht="30" hidden="1" outlineLevel="2" x14ac:dyDescent="0.25">
      <c r="A27" s="39" t="s">
        <v>15</v>
      </c>
      <c r="B27" s="36" t="s">
        <v>49</v>
      </c>
      <c r="C27" s="44"/>
      <c r="D27" s="45"/>
      <c r="E27" s="44"/>
      <c r="F27" s="45"/>
      <c r="G27" s="44"/>
      <c r="H27" s="45"/>
      <c r="I27" s="44"/>
      <c r="J27" s="45"/>
      <c r="K27" s="44"/>
      <c r="L27" s="45"/>
      <c r="M27" s="38">
        <f t="shared" si="15"/>
        <v>0</v>
      </c>
      <c r="N27" s="21">
        <f t="shared" si="15"/>
        <v>0</v>
      </c>
      <c r="O27" s="21" t="str">
        <f t="shared" si="16"/>
        <v>-</v>
      </c>
    </row>
    <row r="28" spans="1:15" ht="30" hidden="1" outlineLevel="2" x14ac:dyDescent="0.25">
      <c r="A28" s="39" t="s">
        <v>16</v>
      </c>
      <c r="B28" s="36"/>
      <c r="C28" s="44"/>
      <c r="D28" s="45"/>
      <c r="E28" s="44"/>
      <c r="F28" s="45"/>
      <c r="G28" s="44"/>
      <c r="H28" s="45"/>
      <c r="I28" s="44"/>
      <c r="J28" s="45"/>
      <c r="K28" s="44"/>
      <c r="L28" s="45"/>
      <c r="M28" s="38">
        <f t="shared" ref="M28" si="17">C28+E28+G28+I28+K28</f>
        <v>0</v>
      </c>
      <c r="N28" s="21">
        <f t="shared" ref="N28" si="18">D28+F28+H28+J28+L28</f>
        <v>0</v>
      </c>
      <c r="O28" s="21" t="str">
        <f t="shared" ref="O28" si="19">IFERROR(N28/M28,"-")</f>
        <v>-</v>
      </c>
    </row>
    <row r="29" spans="1:15" ht="30" hidden="1" outlineLevel="2" x14ac:dyDescent="0.25">
      <c r="A29" s="39" t="s">
        <v>54</v>
      </c>
      <c r="B29" s="36" t="s">
        <v>49</v>
      </c>
      <c r="C29" s="44"/>
      <c r="D29" s="45"/>
      <c r="E29" s="44"/>
      <c r="F29" s="45"/>
      <c r="G29" s="44"/>
      <c r="H29" s="45"/>
      <c r="I29" s="44"/>
      <c r="J29" s="45"/>
      <c r="K29" s="44"/>
      <c r="L29" s="45"/>
      <c r="M29" s="38">
        <f t="shared" si="15"/>
        <v>0</v>
      </c>
      <c r="N29" s="21">
        <f t="shared" si="15"/>
        <v>0</v>
      </c>
      <c r="O29" s="21" t="str">
        <f t="shared" si="16"/>
        <v>-</v>
      </c>
    </row>
    <row r="30" spans="1:15" hidden="1" outlineLevel="1" x14ac:dyDescent="0.25">
      <c r="A30" s="83" t="s">
        <v>2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1:15" hidden="1" outlineLevel="2" x14ac:dyDescent="0.25">
      <c r="A31" s="35" t="s">
        <v>13</v>
      </c>
      <c r="B31" s="36" t="s">
        <v>49</v>
      </c>
      <c r="C31" s="37"/>
      <c r="D31" s="22"/>
      <c r="E31" s="37"/>
      <c r="F31" s="22"/>
      <c r="G31" s="37"/>
      <c r="H31" s="22"/>
      <c r="I31" s="37"/>
      <c r="J31" s="22"/>
      <c r="K31" s="37"/>
      <c r="L31" s="22"/>
      <c r="M31" s="38">
        <f>C31+E31+G31+I31+K31</f>
        <v>0</v>
      </c>
      <c r="N31" s="21">
        <f>D31+F31+H31+J31+L31</f>
        <v>0</v>
      </c>
      <c r="O31" s="21" t="str">
        <f>IFERROR(N31/M31,"-")</f>
        <v>-</v>
      </c>
    </row>
    <row r="32" spans="1:15" hidden="1" outlineLevel="2" x14ac:dyDescent="0.25">
      <c r="A32" s="39" t="s">
        <v>14</v>
      </c>
      <c r="B32" s="36" t="s">
        <v>49</v>
      </c>
      <c r="C32" s="44"/>
      <c r="D32" s="45"/>
      <c r="E32" s="44"/>
      <c r="F32" s="45"/>
      <c r="G32" s="44"/>
      <c r="H32" s="45"/>
      <c r="I32" s="44"/>
      <c r="J32" s="45"/>
      <c r="K32" s="44"/>
      <c r="L32" s="45"/>
      <c r="M32" s="38">
        <f t="shared" ref="M32:N37" si="20">C32+E32+G32+I32+K32</f>
        <v>0</v>
      </c>
      <c r="N32" s="21">
        <f t="shared" si="20"/>
        <v>0</v>
      </c>
      <c r="O32" s="21" t="str">
        <f t="shared" ref="O32:O37" si="21">IFERROR(N32/M32,"-")</f>
        <v>-</v>
      </c>
    </row>
    <row r="33" spans="1:15" ht="45" hidden="1" outlineLevel="2" x14ac:dyDescent="0.25">
      <c r="A33" s="39" t="s">
        <v>52</v>
      </c>
      <c r="B33" s="36" t="s">
        <v>49</v>
      </c>
      <c r="C33" s="44"/>
      <c r="D33" s="45"/>
      <c r="E33" s="44"/>
      <c r="F33" s="45"/>
      <c r="G33" s="44"/>
      <c r="H33" s="45"/>
      <c r="I33" s="44"/>
      <c r="J33" s="45"/>
      <c r="K33" s="44"/>
      <c r="L33" s="45"/>
      <c r="M33" s="38">
        <f t="shared" si="20"/>
        <v>0</v>
      </c>
      <c r="N33" s="21">
        <f t="shared" si="20"/>
        <v>0</v>
      </c>
      <c r="O33" s="21" t="str">
        <f t="shared" si="21"/>
        <v>-</v>
      </c>
    </row>
    <row r="34" spans="1:15" ht="60" hidden="1" outlineLevel="2" x14ac:dyDescent="0.25">
      <c r="A34" s="39" t="s">
        <v>53</v>
      </c>
      <c r="B34" s="36" t="s">
        <v>49</v>
      </c>
      <c r="C34" s="44"/>
      <c r="D34" s="45"/>
      <c r="E34" s="44"/>
      <c r="F34" s="45"/>
      <c r="G34" s="44"/>
      <c r="H34" s="45"/>
      <c r="I34" s="44"/>
      <c r="J34" s="45"/>
      <c r="K34" s="44"/>
      <c r="L34" s="45"/>
      <c r="M34" s="38">
        <f t="shared" si="20"/>
        <v>0</v>
      </c>
      <c r="N34" s="21">
        <f t="shared" si="20"/>
        <v>0</v>
      </c>
      <c r="O34" s="21" t="str">
        <f t="shared" si="21"/>
        <v>-</v>
      </c>
    </row>
    <row r="35" spans="1:15" ht="30" hidden="1" outlineLevel="2" x14ac:dyDescent="0.25">
      <c r="A35" s="39" t="s">
        <v>15</v>
      </c>
      <c r="B35" s="36" t="s">
        <v>49</v>
      </c>
      <c r="C35" s="44"/>
      <c r="D35" s="45"/>
      <c r="E35" s="44"/>
      <c r="F35" s="45"/>
      <c r="G35" s="44"/>
      <c r="H35" s="45"/>
      <c r="I35" s="44"/>
      <c r="J35" s="45"/>
      <c r="K35" s="44"/>
      <c r="L35" s="45"/>
      <c r="M35" s="38">
        <f t="shared" si="20"/>
        <v>0</v>
      </c>
      <c r="N35" s="21">
        <f t="shared" si="20"/>
        <v>0</v>
      </c>
      <c r="O35" s="21" t="str">
        <f t="shared" si="21"/>
        <v>-</v>
      </c>
    </row>
    <row r="36" spans="1:15" ht="30" hidden="1" outlineLevel="2" x14ac:dyDescent="0.25">
      <c r="A36" s="39" t="s">
        <v>16</v>
      </c>
      <c r="B36" s="36"/>
      <c r="C36" s="44"/>
      <c r="D36" s="45"/>
      <c r="E36" s="44"/>
      <c r="F36" s="45"/>
      <c r="G36" s="44"/>
      <c r="H36" s="45"/>
      <c r="I36" s="44"/>
      <c r="J36" s="45"/>
      <c r="K36" s="44"/>
      <c r="L36" s="45"/>
      <c r="M36" s="38"/>
      <c r="N36" s="21"/>
      <c r="O36" s="21"/>
    </row>
    <row r="37" spans="1:15" ht="30" hidden="1" outlineLevel="2" x14ac:dyDescent="0.25">
      <c r="A37" s="39" t="s">
        <v>54</v>
      </c>
      <c r="B37" s="36" t="s">
        <v>49</v>
      </c>
      <c r="C37" s="44"/>
      <c r="D37" s="45"/>
      <c r="E37" s="44"/>
      <c r="F37" s="45"/>
      <c r="G37" s="44"/>
      <c r="H37" s="45"/>
      <c r="I37" s="44"/>
      <c r="J37" s="45"/>
      <c r="K37" s="44"/>
      <c r="L37" s="45"/>
      <c r="M37" s="38">
        <f t="shared" si="20"/>
        <v>0</v>
      </c>
      <c r="N37" s="21">
        <f t="shared" si="20"/>
        <v>0</v>
      </c>
      <c r="O37" s="21" t="str">
        <f t="shared" si="21"/>
        <v>-</v>
      </c>
    </row>
    <row r="38" spans="1:15" hidden="1" outlineLevel="1" x14ac:dyDescent="0.25">
      <c r="A38" s="83" t="s">
        <v>3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5" hidden="1" outlineLevel="2" x14ac:dyDescent="0.25">
      <c r="A39" s="35" t="s">
        <v>13</v>
      </c>
      <c r="B39" s="36" t="s">
        <v>49</v>
      </c>
      <c r="C39" s="37"/>
      <c r="D39" s="22"/>
      <c r="E39" s="37"/>
      <c r="F39" s="22"/>
      <c r="G39" s="37"/>
      <c r="H39" s="22"/>
      <c r="I39" s="37"/>
      <c r="J39" s="22"/>
      <c r="K39" s="37"/>
      <c r="L39" s="22"/>
      <c r="M39" s="38">
        <f>C39+E39+G39+I39+K39</f>
        <v>0</v>
      </c>
      <c r="N39" s="21">
        <f>D39+F39+H39+J39+L39</f>
        <v>0</v>
      </c>
      <c r="O39" s="21" t="str">
        <f>IFERROR(N39/M39,"-")</f>
        <v>-</v>
      </c>
    </row>
    <row r="40" spans="1:15" hidden="1" outlineLevel="2" x14ac:dyDescent="0.25">
      <c r="A40" s="39" t="s">
        <v>14</v>
      </c>
      <c r="B40" s="36" t="s">
        <v>49</v>
      </c>
      <c r="C40" s="44"/>
      <c r="D40" s="45"/>
      <c r="E40" s="44"/>
      <c r="F40" s="45"/>
      <c r="G40" s="44"/>
      <c r="H40" s="45"/>
      <c r="I40" s="44"/>
      <c r="J40" s="45"/>
      <c r="K40" s="44"/>
      <c r="L40" s="45"/>
      <c r="M40" s="38">
        <f t="shared" ref="M40:N45" si="22">C40+E40+G40+I40+K40</f>
        <v>0</v>
      </c>
      <c r="N40" s="21">
        <f t="shared" si="22"/>
        <v>0</v>
      </c>
      <c r="O40" s="21" t="str">
        <f t="shared" ref="O40:O45" si="23">IFERROR(N40/M40,"-")</f>
        <v>-</v>
      </c>
    </row>
    <row r="41" spans="1:15" ht="45" hidden="1" outlineLevel="2" x14ac:dyDescent="0.25">
      <c r="A41" s="39" t="s">
        <v>52</v>
      </c>
      <c r="B41" s="36" t="s">
        <v>49</v>
      </c>
      <c r="C41" s="44"/>
      <c r="D41" s="45"/>
      <c r="E41" s="44"/>
      <c r="F41" s="45"/>
      <c r="G41" s="44"/>
      <c r="H41" s="45"/>
      <c r="I41" s="44"/>
      <c r="J41" s="45"/>
      <c r="K41" s="44"/>
      <c r="L41" s="45"/>
      <c r="M41" s="38">
        <f t="shared" si="22"/>
        <v>0</v>
      </c>
      <c r="N41" s="21">
        <f t="shared" si="22"/>
        <v>0</v>
      </c>
      <c r="O41" s="21" t="str">
        <f t="shared" si="23"/>
        <v>-</v>
      </c>
    </row>
    <row r="42" spans="1:15" ht="60" hidden="1" outlineLevel="2" x14ac:dyDescent="0.25">
      <c r="A42" s="39" t="s">
        <v>53</v>
      </c>
      <c r="B42" s="36" t="s">
        <v>49</v>
      </c>
      <c r="C42" s="44"/>
      <c r="D42" s="45"/>
      <c r="E42" s="44"/>
      <c r="F42" s="45"/>
      <c r="G42" s="44"/>
      <c r="H42" s="45"/>
      <c r="I42" s="44"/>
      <c r="J42" s="45"/>
      <c r="K42" s="44"/>
      <c r="L42" s="45"/>
      <c r="M42" s="38">
        <f t="shared" si="22"/>
        <v>0</v>
      </c>
      <c r="N42" s="21">
        <f t="shared" si="22"/>
        <v>0</v>
      </c>
      <c r="O42" s="21" t="str">
        <f t="shared" si="23"/>
        <v>-</v>
      </c>
    </row>
    <row r="43" spans="1:15" ht="30" hidden="1" outlineLevel="2" x14ac:dyDescent="0.25">
      <c r="A43" s="39" t="s">
        <v>15</v>
      </c>
      <c r="B43" s="36" t="s">
        <v>49</v>
      </c>
      <c r="C43" s="44"/>
      <c r="D43" s="45"/>
      <c r="E43" s="44"/>
      <c r="F43" s="45"/>
      <c r="G43" s="44"/>
      <c r="H43" s="45"/>
      <c r="I43" s="44"/>
      <c r="J43" s="45"/>
      <c r="K43" s="44"/>
      <c r="L43" s="45"/>
      <c r="M43" s="38">
        <f t="shared" si="22"/>
        <v>0</v>
      </c>
      <c r="N43" s="21">
        <f t="shared" si="22"/>
        <v>0</v>
      </c>
      <c r="O43" s="21" t="str">
        <f t="shared" si="23"/>
        <v>-</v>
      </c>
    </row>
    <row r="44" spans="1:15" ht="30" hidden="1" outlineLevel="2" x14ac:dyDescent="0.25">
      <c r="A44" s="39" t="s">
        <v>16</v>
      </c>
      <c r="B44" s="36"/>
      <c r="C44" s="44"/>
      <c r="D44" s="45"/>
      <c r="E44" s="44"/>
      <c r="F44" s="45"/>
      <c r="G44" s="44"/>
      <c r="H44" s="45"/>
      <c r="I44" s="44"/>
      <c r="J44" s="45"/>
      <c r="K44" s="44"/>
      <c r="L44" s="45"/>
      <c r="M44" s="38">
        <f t="shared" ref="M44" si="24">C44+E44+G44+I44+K44</f>
        <v>0</v>
      </c>
      <c r="N44" s="21">
        <f t="shared" ref="N44" si="25">D44+F44+H44+J44+L44</f>
        <v>0</v>
      </c>
      <c r="O44" s="21" t="str">
        <f t="shared" ref="O44" si="26">IFERROR(N44/M44,"-")</f>
        <v>-</v>
      </c>
    </row>
    <row r="45" spans="1:15" ht="30" hidden="1" outlineLevel="2" x14ac:dyDescent="0.25">
      <c r="A45" s="39" t="s">
        <v>54</v>
      </c>
      <c r="B45" s="36" t="s">
        <v>49</v>
      </c>
      <c r="C45" s="44"/>
      <c r="D45" s="45"/>
      <c r="E45" s="44"/>
      <c r="F45" s="45"/>
      <c r="G45" s="44"/>
      <c r="H45" s="45"/>
      <c r="I45" s="44"/>
      <c r="J45" s="45"/>
      <c r="K45" s="44"/>
      <c r="L45" s="45"/>
      <c r="M45" s="38">
        <f t="shared" si="22"/>
        <v>0</v>
      </c>
      <c r="N45" s="21">
        <f t="shared" si="22"/>
        <v>0</v>
      </c>
      <c r="O45" s="21" t="str">
        <f t="shared" si="23"/>
        <v>-</v>
      </c>
    </row>
    <row r="46" spans="1:15" hidden="1" outlineLevel="1" x14ac:dyDescent="0.25">
      <c r="A46" s="83" t="s">
        <v>4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</row>
    <row r="47" spans="1:15" hidden="1" outlineLevel="2" x14ac:dyDescent="0.25">
      <c r="A47" s="35" t="s">
        <v>13</v>
      </c>
      <c r="B47" s="36" t="s">
        <v>49</v>
      </c>
      <c r="C47" s="37"/>
      <c r="D47" s="22"/>
      <c r="E47" s="37"/>
      <c r="F47" s="22"/>
      <c r="G47" s="37"/>
      <c r="H47"/>
      <c r="I47" s="37"/>
      <c r="J47" s="22"/>
      <c r="K47" s="37"/>
      <c r="L47" s="22"/>
      <c r="M47" s="38">
        <f>C47+E47+G47+I47+K47</f>
        <v>0</v>
      </c>
      <c r="N47" s="21">
        <f>D47+F47+H47+J47+L47</f>
        <v>0</v>
      </c>
      <c r="O47" s="21" t="str">
        <f>IFERROR(N47/M47,"-")</f>
        <v>-</v>
      </c>
    </row>
    <row r="48" spans="1:15" hidden="1" outlineLevel="2" x14ac:dyDescent="0.25">
      <c r="A48" s="39" t="s">
        <v>14</v>
      </c>
      <c r="B48" s="36" t="s">
        <v>49</v>
      </c>
      <c r="C48" s="44"/>
      <c r="D48" s="45"/>
      <c r="E48" s="44"/>
      <c r="F48" s="45"/>
      <c r="G48" s="44"/>
      <c r="H48" s="45"/>
      <c r="I48" s="44"/>
      <c r="J48" s="45"/>
      <c r="K48" s="44"/>
      <c r="L48" s="45"/>
      <c r="M48" s="38">
        <f t="shared" ref="M48:N53" si="27">C48+E48+G48+I48+K48</f>
        <v>0</v>
      </c>
      <c r="N48" s="21">
        <f t="shared" si="27"/>
        <v>0</v>
      </c>
      <c r="O48" s="21" t="str">
        <f t="shared" ref="O48:O53" si="28">IFERROR(N48/M48,"-")</f>
        <v>-</v>
      </c>
    </row>
    <row r="49" spans="1:15" ht="45" hidden="1" outlineLevel="2" x14ac:dyDescent="0.25">
      <c r="A49" s="39" t="s">
        <v>52</v>
      </c>
      <c r="B49" s="36" t="s">
        <v>49</v>
      </c>
      <c r="C49" s="44"/>
      <c r="D49" s="45"/>
      <c r="E49" s="44"/>
      <c r="F49" s="45"/>
      <c r="G49" s="44"/>
      <c r="H49" s="45"/>
      <c r="I49" s="44"/>
      <c r="J49" s="45"/>
      <c r="K49" s="44"/>
      <c r="L49" s="45"/>
      <c r="M49" s="38">
        <f t="shared" si="27"/>
        <v>0</v>
      </c>
      <c r="N49" s="21">
        <f t="shared" si="27"/>
        <v>0</v>
      </c>
      <c r="O49" s="21" t="str">
        <f t="shared" si="28"/>
        <v>-</v>
      </c>
    </row>
    <row r="50" spans="1:15" ht="60" hidden="1" outlineLevel="2" x14ac:dyDescent="0.25">
      <c r="A50" s="39" t="s">
        <v>53</v>
      </c>
      <c r="B50" s="36" t="s">
        <v>49</v>
      </c>
      <c r="C50" s="44"/>
      <c r="D50" s="45"/>
      <c r="E50" s="44"/>
      <c r="F50" s="45"/>
      <c r="G50" s="44"/>
      <c r="H50" s="45"/>
      <c r="I50" s="44"/>
      <c r="J50" s="45"/>
      <c r="K50" s="44"/>
      <c r="L50" s="45"/>
      <c r="M50" s="38">
        <f t="shared" si="27"/>
        <v>0</v>
      </c>
      <c r="N50" s="21">
        <f t="shared" si="27"/>
        <v>0</v>
      </c>
      <c r="O50" s="21" t="str">
        <f t="shared" si="28"/>
        <v>-</v>
      </c>
    </row>
    <row r="51" spans="1:15" ht="30" hidden="1" outlineLevel="2" x14ac:dyDescent="0.25">
      <c r="A51" s="39" t="s">
        <v>15</v>
      </c>
      <c r="B51" s="36" t="s">
        <v>49</v>
      </c>
      <c r="C51" s="44"/>
      <c r="D51" s="45"/>
      <c r="E51" s="44"/>
      <c r="F51" s="45"/>
      <c r="G51" s="44"/>
      <c r="H51" s="45"/>
      <c r="I51" s="44"/>
      <c r="J51" s="45"/>
      <c r="K51" s="44"/>
      <c r="L51" s="45"/>
      <c r="M51" s="38">
        <f t="shared" si="27"/>
        <v>0</v>
      </c>
      <c r="N51" s="21">
        <f t="shared" si="27"/>
        <v>0</v>
      </c>
      <c r="O51" s="21" t="str">
        <f t="shared" si="28"/>
        <v>-</v>
      </c>
    </row>
    <row r="52" spans="1:15" ht="30" hidden="1" outlineLevel="2" x14ac:dyDescent="0.25">
      <c r="A52" s="39" t="s">
        <v>16</v>
      </c>
      <c r="B52" s="36"/>
      <c r="C52" s="44"/>
      <c r="D52" s="45"/>
      <c r="E52" s="44"/>
      <c r="F52" s="45"/>
      <c r="G52" s="44"/>
      <c r="H52" s="45"/>
      <c r="I52" s="44"/>
      <c r="J52" s="45"/>
      <c r="K52" s="44"/>
      <c r="L52" s="45"/>
      <c r="M52" s="38">
        <f t="shared" ref="M52" si="29">C52+E52+G52+I52+K52</f>
        <v>0</v>
      </c>
      <c r="N52" s="21">
        <f t="shared" ref="N52" si="30">D52+F52+H52+J52+L52</f>
        <v>0</v>
      </c>
      <c r="O52" s="21" t="str">
        <f t="shared" ref="O52" si="31">IFERROR(N52/M52,"-")</f>
        <v>-</v>
      </c>
    </row>
    <row r="53" spans="1:15" ht="30" hidden="1" outlineLevel="2" x14ac:dyDescent="0.25">
      <c r="A53" s="39" t="s">
        <v>54</v>
      </c>
      <c r="B53" s="36" t="s">
        <v>49</v>
      </c>
      <c r="C53" s="44"/>
      <c r="D53" s="45"/>
      <c r="E53" s="44"/>
      <c r="F53" s="45"/>
      <c r="G53" s="44"/>
      <c r="H53" s="45"/>
      <c r="I53" s="44"/>
      <c r="J53" s="45"/>
      <c r="K53" s="44"/>
      <c r="L53" s="45"/>
      <c r="M53" s="38">
        <f t="shared" si="27"/>
        <v>0</v>
      </c>
      <c r="N53" s="21">
        <f t="shared" si="27"/>
        <v>0</v>
      </c>
      <c r="O53" s="21" t="str">
        <f t="shared" si="28"/>
        <v>-</v>
      </c>
    </row>
    <row r="54" spans="1:15" hidden="1" outlineLevel="1" x14ac:dyDescent="0.25">
      <c r="A54" s="83" t="s">
        <v>5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</row>
    <row r="55" spans="1:15" hidden="1" outlineLevel="2" x14ac:dyDescent="0.25">
      <c r="A55" s="35" t="s">
        <v>13</v>
      </c>
      <c r="B55" s="36" t="s">
        <v>49</v>
      </c>
      <c r="C55" s="37"/>
      <c r="D55" s="22"/>
      <c r="E55" s="37"/>
      <c r="F55" s="22"/>
      <c r="G55" s="37"/>
      <c r="H55" s="22"/>
      <c r="I55" s="37"/>
      <c r="J55" s="22"/>
      <c r="K55" s="37"/>
      <c r="L55" s="22"/>
      <c r="M55" s="38">
        <f>C55+E55+G55+I55+K55</f>
        <v>0</v>
      </c>
      <c r="N55" s="21">
        <f>D55+F55+H55+J55+L55</f>
        <v>0</v>
      </c>
      <c r="O55" s="21" t="str">
        <f>IFERROR(N55/M55,"-")</f>
        <v>-</v>
      </c>
    </row>
    <row r="56" spans="1:15" hidden="1" outlineLevel="2" x14ac:dyDescent="0.25">
      <c r="A56" s="39" t="s">
        <v>14</v>
      </c>
      <c r="B56" s="36" t="s">
        <v>49</v>
      </c>
      <c r="C56" s="44"/>
      <c r="D56" s="45"/>
      <c r="E56" s="44"/>
      <c r="F56" s="45"/>
      <c r="G56" s="44"/>
      <c r="H56" s="45"/>
      <c r="I56" s="44"/>
      <c r="J56" s="45"/>
      <c r="K56" s="44"/>
      <c r="L56" s="45"/>
      <c r="M56" s="38">
        <f t="shared" ref="M56:N61" si="32">C56+E56+G56+I56+K56</f>
        <v>0</v>
      </c>
      <c r="N56" s="21">
        <f t="shared" si="32"/>
        <v>0</v>
      </c>
      <c r="O56" s="21" t="str">
        <f t="shared" ref="O56:O61" si="33">IFERROR(N56/M56,"-")</f>
        <v>-</v>
      </c>
    </row>
    <row r="57" spans="1:15" ht="45" hidden="1" outlineLevel="2" x14ac:dyDescent="0.25">
      <c r="A57" s="39" t="s">
        <v>52</v>
      </c>
      <c r="B57" s="36" t="s">
        <v>49</v>
      </c>
      <c r="C57" s="44"/>
      <c r="D57" s="45"/>
      <c r="E57" s="44"/>
      <c r="F57" s="45"/>
      <c r="G57" s="44"/>
      <c r="H57" s="45"/>
      <c r="I57" s="44"/>
      <c r="J57" s="45"/>
      <c r="K57" s="44"/>
      <c r="L57" s="45"/>
      <c r="M57" s="38">
        <f t="shared" si="32"/>
        <v>0</v>
      </c>
      <c r="N57" s="21">
        <f t="shared" si="32"/>
        <v>0</v>
      </c>
      <c r="O57" s="21" t="str">
        <f t="shared" si="33"/>
        <v>-</v>
      </c>
    </row>
    <row r="58" spans="1:15" ht="60" hidden="1" outlineLevel="2" x14ac:dyDescent="0.25">
      <c r="A58" s="39" t="s">
        <v>53</v>
      </c>
      <c r="B58" s="36" t="s">
        <v>49</v>
      </c>
      <c r="C58" s="44"/>
      <c r="D58" s="45"/>
      <c r="E58" s="44"/>
      <c r="F58" s="45"/>
      <c r="G58" s="44"/>
      <c r="H58" s="45"/>
      <c r="I58" s="44"/>
      <c r="J58" s="45"/>
      <c r="K58" s="44"/>
      <c r="L58" s="45"/>
      <c r="M58" s="38">
        <f t="shared" si="32"/>
        <v>0</v>
      </c>
      <c r="N58" s="21">
        <f t="shared" si="32"/>
        <v>0</v>
      </c>
      <c r="O58" s="21" t="str">
        <f t="shared" si="33"/>
        <v>-</v>
      </c>
    </row>
    <row r="59" spans="1:15" ht="30" hidden="1" outlineLevel="2" x14ac:dyDescent="0.25">
      <c r="A59" s="39" t="s">
        <v>15</v>
      </c>
      <c r="B59" s="36" t="s">
        <v>49</v>
      </c>
      <c r="C59" s="44"/>
      <c r="D59" s="45"/>
      <c r="E59" s="44"/>
      <c r="F59" s="45"/>
      <c r="G59" s="44"/>
      <c r="H59" s="45"/>
      <c r="I59" s="44"/>
      <c r="J59" s="45"/>
      <c r="K59" s="44"/>
      <c r="L59" s="45"/>
      <c r="M59" s="38">
        <f t="shared" si="32"/>
        <v>0</v>
      </c>
      <c r="N59" s="21">
        <f t="shared" si="32"/>
        <v>0</v>
      </c>
      <c r="O59" s="21" t="str">
        <f t="shared" si="33"/>
        <v>-</v>
      </c>
    </row>
    <row r="60" spans="1:15" ht="30" hidden="1" outlineLevel="2" x14ac:dyDescent="0.25">
      <c r="A60" s="39" t="s">
        <v>16</v>
      </c>
      <c r="B60" s="36"/>
      <c r="C60" s="44"/>
      <c r="D60" s="45"/>
      <c r="E60" s="44"/>
      <c r="F60" s="45"/>
      <c r="G60" s="44"/>
      <c r="H60" s="45"/>
      <c r="I60" s="44"/>
      <c r="J60" s="45"/>
      <c r="K60" s="44"/>
      <c r="L60" s="45"/>
      <c r="M60" s="38">
        <f t="shared" ref="M60" si="34">C60+E60+G60+I60+K60</f>
        <v>0</v>
      </c>
      <c r="N60" s="21">
        <f t="shared" ref="N60" si="35">D60+F60+H60+J60+L60</f>
        <v>0</v>
      </c>
      <c r="O60" s="21" t="str">
        <f t="shared" ref="O60" si="36">IFERROR(N60/M60,"-")</f>
        <v>-</v>
      </c>
    </row>
    <row r="61" spans="1:15" ht="30" hidden="1" outlineLevel="2" x14ac:dyDescent="0.25">
      <c r="A61" s="39" t="s">
        <v>54</v>
      </c>
      <c r="B61" s="36" t="s">
        <v>49</v>
      </c>
      <c r="C61" s="44"/>
      <c r="D61" s="45"/>
      <c r="E61" s="44"/>
      <c r="F61" s="45"/>
      <c r="G61" s="44"/>
      <c r="H61" s="45"/>
      <c r="I61" s="44"/>
      <c r="J61" s="45"/>
      <c r="K61" s="44"/>
      <c r="L61" s="45"/>
      <c r="M61" s="38">
        <f t="shared" si="32"/>
        <v>0</v>
      </c>
      <c r="N61" s="21">
        <f t="shared" si="32"/>
        <v>0</v>
      </c>
      <c r="O61" s="21" t="str">
        <f t="shared" si="33"/>
        <v>-</v>
      </c>
    </row>
    <row r="62" spans="1:15" hidden="1" outlineLevel="1" x14ac:dyDescent="0.25">
      <c r="A62" s="83" t="s">
        <v>6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</row>
    <row r="63" spans="1:15" hidden="1" outlineLevel="2" x14ac:dyDescent="0.25">
      <c r="A63" s="35" t="s">
        <v>13</v>
      </c>
      <c r="B63" s="36" t="s">
        <v>49</v>
      </c>
      <c r="C63" s="37"/>
      <c r="D63" s="22"/>
      <c r="E63" s="37"/>
      <c r="F63" s="22"/>
      <c r="G63" s="37"/>
      <c r="H63" s="22"/>
      <c r="I63" s="37"/>
      <c r="J63" s="22"/>
      <c r="K63" s="37"/>
      <c r="L63" s="22"/>
      <c r="M63" s="38">
        <f>C63+E63+G63+I63+K63</f>
        <v>0</v>
      </c>
      <c r="N63" s="21">
        <f>D63+F63+H63+J63+L63</f>
        <v>0</v>
      </c>
      <c r="O63" s="21" t="str">
        <f>IFERROR(N63/M63,"-")</f>
        <v>-</v>
      </c>
    </row>
    <row r="64" spans="1:15" hidden="1" outlineLevel="2" x14ac:dyDescent="0.25">
      <c r="A64" s="39" t="s">
        <v>14</v>
      </c>
      <c r="B64" s="36" t="s">
        <v>49</v>
      </c>
      <c r="C64" s="44"/>
      <c r="D64" s="45"/>
      <c r="E64" s="44"/>
      <c r="F64" s="45"/>
      <c r="G64" s="44"/>
      <c r="H64" s="45"/>
      <c r="I64" s="44"/>
      <c r="J64" s="45"/>
      <c r="K64" s="44"/>
      <c r="L64" s="45"/>
      <c r="M64" s="38">
        <f t="shared" ref="M64:N69" si="37">C64+E64+G64+I64+K64</f>
        <v>0</v>
      </c>
      <c r="N64" s="21">
        <f t="shared" si="37"/>
        <v>0</v>
      </c>
      <c r="O64" s="21" t="str">
        <f t="shared" ref="O64:O69" si="38">IFERROR(N64/M64,"-")</f>
        <v>-</v>
      </c>
    </row>
    <row r="65" spans="1:15" ht="45" hidden="1" outlineLevel="2" x14ac:dyDescent="0.25">
      <c r="A65" s="39" t="s">
        <v>52</v>
      </c>
      <c r="B65" s="36" t="s">
        <v>49</v>
      </c>
      <c r="C65" s="44"/>
      <c r="D65" s="45"/>
      <c r="E65" s="44"/>
      <c r="F65" s="45"/>
      <c r="G65" s="44"/>
      <c r="H65" s="45"/>
      <c r="I65" s="44"/>
      <c r="J65" s="45"/>
      <c r="K65" s="44"/>
      <c r="L65" s="45"/>
      <c r="M65" s="38">
        <f t="shared" si="37"/>
        <v>0</v>
      </c>
      <c r="N65" s="21">
        <f t="shared" si="37"/>
        <v>0</v>
      </c>
      <c r="O65" s="21" t="str">
        <f t="shared" si="38"/>
        <v>-</v>
      </c>
    </row>
    <row r="66" spans="1:15" ht="60" hidden="1" outlineLevel="2" x14ac:dyDescent="0.25">
      <c r="A66" s="39" t="s">
        <v>53</v>
      </c>
      <c r="B66" s="36" t="s">
        <v>49</v>
      </c>
      <c r="C66" s="44"/>
      <c r="D66" s="45"/>
      <c r="E66" s="44"/>
      <c r="F66" s="45"/>
      <c r="G66" s="44"/>
      <c r="H66" s="45"/>
      <c r="I66" s="44"/>
      <c r="J66" s="45"/>
      <c r="K66" s="44"/>
      <c r="L66" s="45"/>
      <c r="M66" s="38">
        <f t="shared" si="37"/>
        <v>0</v>
      </c>
      <c r="N66" s="21">
        <f t="shared" si="37"/>
        <v>0</v>
      </c>
      <c r="O66" s="21" t="str">
        <f t="shared" si="38"/>
        <v>-</v>
      </c>
    </row>
    <row r="67" spans="1:15" ht="30" hidden="1" outlineLevel="2" x14ac:dyDescent="0.25">
      <c r="A67" s="39" t="s">
        <v>15</v>
      </c>
      <c r="B67" s="36" t="s">
        <v>49</v>
      </c>
      <c r="C67" s="44"/>
      <c r="D67" s="45"/>
      <c r="E67" s="44"/>
      <c r="F67" s="45"/>
      <c r="G67" s="44"/>
      <c r="H67" s="45"/>
      <c r="I67" s="44"/>
      <c r="J67" s="45"/>
      <c r="K67" s="44"/>
      <c r="L67" s="45"/>
      <c r="M67" s="38">
        <f t="shared" si="37"/>
        <v>0</v>
      </c>
      <c r="N67" s="21">
        <f t="shared" si="37"/>
        <v>0</v>
      </c>
      <c r="O67" s="21" t="str">
        <f t="shared" si="38"/>
        <v>-</v>
      </c>
    </row>
    <row r="68" spans="1:15" ht="30" hidden="1" outlineLevel="2" x14ac:dyDescent="0.25">
      <c r="A68" s="39" t="s">
        <v>16</v>
      </c>
      <c r="B68" s="36"/>
      <c r="C68" s="44"/>
      <c r="D68" s="45"/>
      <c r="E68" s="44"/>
      <c r="F68" s="45"/>
      <c r="G68" s="44"/>
      <c r="H68" s="45"/>
      <c r="I68" s="44"/>
      <c r="J68" s="45"/>
      <c r="K68" s="44"/>
      <c r="L68" s="45"/>
      <c r="M68" s="38">
        <f t="shared" ref="M68" si="39">C68+E68+G68+I68+K68</f>
        <v>0</v>
      </c>
      <c r="N68" s="21">
        <f t="shared" ref="N68" si="40">D68+F68+H68+J68+L68</f>
        <v>0</v>
      </c>
      <c r="O68" s="21" t="str">
        <f t="shared" ref="O68" si="41">IFERROR(N68/M68,"-")</f>
        <v>-</v>
      </c>
    </row>
    <row r="69" spans="1:15" ht="30" hidden="1" outlineLevel="2" x14ac:dyDescent="0.25">
      <c r="A69" s="39" t="s">
        <v>54</v>
      </c>
      <c r="B69" s="36" t="s">
        <v>49</v>
      </c>
      <c r="C69" s="44"/>
      <c r="D69" s="45"/>
      <c r="E69" s="44"/>
      <c r="F69" s="45"/>
      <c r="G69" s="44"/>
      <c r="H69" s="45"/>
      <c r="I69" s="44"/>
      <c r="J69" s="45"/>
      <c r="K69" s="44"/>
      <c r="L69" s="45"/>
      <c r="M69" s="38">
        <f t="shared" si="37"/>
        <v>0</v>
      </c>
      <c r="N69" s="21">
        <f t="shared" si="37"/>
        <v>0</v>
      </c>
      <c r="O69" s="21" t="str">
        <f t="shared" si="38"/>
        <v>-</v>
      </c>
    </row>
    <row r="70" spans="1:15" hidden="1" outlineLevel="1" x14ac:dyDescent="0.25">
      <c r="A70" s="83" t="s">
        <v>7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</row>
    <row r="71" spans="1:15" hidden="1" outlineLevel="2" x14ac:dyDescent="0.25">
      <c r="A71" s="35" t="s">
        <v>13</v>
      </c>
      <c r="B71" s="36" t="s">
        <v>49</v>
      </c>
      <c r="C71" s="37"/>
      <c r="D71" s="22"/>
      <c r="E71" s="37"/>
      <c r="F71" s="22"/>
      <c r="G71" s="37"/>
      <c r="H71" s="22"/>
      <c r="I71" s="37"/>
      <c r="J71" s="22"/>
      <c r="K71" s="37"/>
      <c r="L71" s="22"/>
      <c r="M71" s="38">
        <f>C71+E71+G71+I71+K71</f>
        <v>0</v>
      </c>
      <c r="N71" s="21">
        <f>D71+F71+H71+J71+L71</f>
        <v>0</v>
      </c>
      <c r="O71" s="21" t="str">
        <f>IFERROR(N71/M71,"-")</f>
        <v>-</v>
      </c>
    </row>
    <row r="72" spans="1:15" hidden="1" outlineLevel="2" x14ac:dyDescent="0.25">
      <c r="A72" s="39" t="s">
        <v>14</v>
      </c>
      <c r="B72" s="36" t="s">
        <v>49</v>
      </c>
      <c r="C72" s="44"/>
      <c r="D72" s="45"/>
      <c r="E72" s="44"/>
      <c r="F72" s="45"/>
      <c r="G72" s="44"/>
      <c r="H72" s="45"/>
      <c r="I72" s="44"/>
      <c r="J72" s="45"/>
      <c r="K72" s="44"/>
      <c r="L72" s="45"/>
      <c r="M72" s="38">
        <f t="shared" ref="M72:M75" si="42">C72+E72+G72+I72+K72</f>
        <v>0</v>
      </c>
      <c r="N72" s="21">
        <f t="shared" ref="N72:N75" si="43">D72+F72+H72+J72+L72</f>
        <v>0</v>
      </c>
      <c r="O72" s="21" t="str">
        <f t="shared" ref="O72:O75" si="44">IFERROR(N72/M72,"-")</f>
        <v>-</v>
      </c>
    </row>
    <row r="73" spans="1:15" ht="45" hidden="1" outlineLevel="2" x14ac:dyDescent="0.25">
      <c r="A73" s="39" t="s">
        <v>52</v>
      </c>
      <c r="B73" s="36" t="s">
        <v>49</v>
      </c>
      <c r="C73" s="44"/>
      <c r="D73" s="45"/>
      <c r="E73" s="44"/>
      <c r="F73" s="45"/>
      <c r="G73" s="44"/>
      <c r="H73" s="45"/>
      <c r="I73" s="44"/>
      <c r="J73" s="45"/>
      <c r="K73" s="44"/>
      <c r="L73" s="45"/>
      <c r="M73" s="38">
        <f t="shared" si="42"/>
        <v>0</v>
      </c>
      <c r="N73" s="21">
        <f t="shared" si="43"/>
        <v>0</v>
      </c>
      <c r="O73" s="21" t="str">
        <f t="shared" si="44"/>
        <v>-</v>
      </c>
    </row>
    <row r="74" spans="1:15" ht="60" hidden="1" outlineLevel="2" x14ac:dyDescent="0.25">
      <c r="A74" s="39" t="s">
        <v>53</v>
      </c>
      <c r="B74" s="36" t="s">
        <v>49</v>
      </c>
      <c r="C74" s="44"/>
      <c r="D74" s="45"/>
      <c r="E74" s="44"/>
      <c r="F74" s="45"/>
      <c r="G74" s="44"/>
      <c r="H74" s="45"/>
      <c r="I74" s="44"/>
      <c r="J74" s="45"/>
      <c r="K74" s="44"/>
      <c r="L74" s="45"/>
      <c r="M74" s="38">
        <f t="shared" si="42"/>
        <v>0</v>
      </c>
      <c r="N74" s="21">
        <f t="shared" si="43"/>
        <v>0</v>
      </c>
      <c r="O74" s="21" t="str">
        <f t="shared" si="44"/>
        <v>-</v>
      </c>
    </row>
    <row r="75" spans="1:15" ht="30" hidden="1" outlineLevel="2" x14ac:dyDescent="0.25">
      <c r="A75" s="39" t="s">
        <v>15</v>
      </c>
      <c r="B75" s="36" t="s">
        <v>49</v>
      </c>
      <c r="C75" s="44"/>
      <c r="D75" s="45"/>
      <c r="E75" s="44"/>
      <c r="F75" s="45"/>
      <c r="G75" s="44"/>
      <c r="H75" s="45"/>
      <c r="I75" s="44"/>
      <c r="J75" s="45"/>
      <c r="K75" s="44"/>
      <c r="L75" s="45"/>
      <c r="M75" s="38">
        <f t="shared" si="42"/>
        <v>0</v>
      </c>
      <c r="N75" s="21">
        <f t="shared" si="43"/>
        <v>0</v>
      </c>
      <c r="O75" s="21" t="str">
        <f t="shared" si="44"/>
        <v>-</v>
      </c>
    </row>
    <row r="76" spans="1:15" ht="30" hidden="1" outlineLevel="2" x14ac:dyDescent="0.25">
      <c r="A76" s="39" t="s">
        <v>16</v>
      </c>
      <c r="B76" s="36"/>
      <c r="C76" s="44"/>
      <c r="D76" s="45"/>
      <c r="E76" s="44"/>
      <c r="F76" s="45"/>
      <c r="G76" s="44"/>
      <c r="H76" s="45"/>
      <c r="I76" s="44"/>
      <c r="J76" s="45"/>
      <c r="K76" s="44"/>
      <c r="L76" s="45"/>
      <c r="M76" s="38">
        <f t="shared" ref="M76" si="45">C76+E76+G76+I76+K76</f>
        <v>0</v>
      </c>
      <c r="N76" s="21">
        <f t="shared" ref="N76" si="46">D76+F76+H76+J76+L76</f>
        <v>0</v>
      </c>
      <c r="O76" s="21" t="str">
        <f t="shared" ref="O76" si="47">IFERROR(N76/M76,"-")</f>
        <v>-</v>
      </c>
    </row>
    <row r="77" spans="1:15" ht="30" hidden="1" outlineLevel="2" x14ac:dyDescent="0.25">
      <c r="A77" s="39" t="s">
        <v>54</v>
      </c>
      <c r="B77" s="36" t="s">
        <v>49</v>
      </c>
      <c r="C77" s="44"/>
      <c r="D77" s="45"/>
      <c r="E77" s="44"/>
      <c r="F77" s="45"/>
      <c r="G77" s="44"/>
      <c r="H77" s="45"/>
      <c r="I77" s="44"/>
      <c r="J77" s="45"/>
      <c r="K77" s="44"/>
      <c r="L77" s="45"/>
      <c r="M77" s="38">
        <f t="shared" ref="M77" si="48">C77+E77+G77+I77+K77</f>
        <v>0</v>
      </c>
      <c r="N77" s="21">
        <f t="shared" ref="N77" si="49">D77+F77+H77+J77+L77</f>
        <v>0</v>
      </c>
      <c r="O77" s="21" t="str">
        <f t="shared" ref="O77" si="50">IFERROR(N77/M77,"-")</f>
        <v>-</v>
      </c>
    </row>
    <row r="78" spans="1:15" hidden="1" outlineLevel="1" collapsed="1" x14ac:dyDescent="0.25">
      <c r="A78" s="83" t="s">
        <v>8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</row>
    <row r="79" spans="1:15" hidden="1" outlineLevel="2" x14ac:dyDescent="0.25">
      <c r="A79" s="35" t="s">
        <v>13</v>
      </c>
      <c r="B79" s="36" t="s">
        <v>49</v>
      </c>
      <c r="C79" s="37"/>
      <c r="D79" s="22"/>
      <c r="E79" s="37"/>
      <c r="F79" s="22"/>
      <c r="G79" s="37"/>
      <c r="H79" s="22"/>
      <c r="I79" s="37"/>
      <c r="J79" s="22"/>
      <c r="K79" s="37"/>
      <c r="L79" s="22"/>
      <c r="M79" s="38">
        <f>C79+E79+G79+I79+K79</f>
        <v>0</v>
      </c>
      <c r="N79" s="21">
        <f>D79+F79+H79+J79+L79</f>
        <v>0</v>
      </c>
      <c r="O79" s="21" t="str">
        <f>IFERROR(N79/M79,"-")</f>
        <v>-</v>
      </c>
    </row>
    <row r="80" spans="1:15" hidden="1" outlineLevel="2" x14ac:dyDescent="0.25">
      <c r="A80" s="39" t="s">
        <v>14</v>
      </c>
      <c r="B80" s="36" t="s">
        <v>49</v>
      </c>
      <c r="C80" s="44"/>
      <c r="D80" s="45"/>
      <c r="E80" s="44"/>
      <c r="F80" s="45"/>
      <c r="G80" s="44"/>
      <c r="H80" s="45"/>
      <c r="I80" s="44"/>
      <c r="J80" s="45"/>
      <c r="K80" s="44"/>
      <c r="L80" s="45"/>
      <c r="M80" s="38">
        <f t="shared" ref="M80:M83" si="51">C80+E80+G80+I80+K80</f>
        <v>0</v>
      </c>
      <c r="N80" s="21">
        <f t="shared" ref="N80:N83" si="52">D80+F80+H80+J80+L80</f>
        <v>0</v>
      </c>
      <c r="O80" s="21" t="str">
        <f t="shared" ref="O80:O83" si="53">IFERROR(N80/M80,"-")</f>
        <v>-</v>
      </c>
    </row>
    <row r="81" spans="1:15" ht="45" hidden="1" outlineLevel="2" x14ac:dyDescent="0.25">
      <c r="A81" s="39" t="s">
        <v>52</v>
      </c>
      <c r="B81" s="36" t="s">
        <v>49</v>
      </c>
      <c r="C81" s="44"/>
      <c r="D81" s="45"/>
      <c r="E81" s="44"/>
      <c r="F81" s="45"/>
      <c r="G81" s="44"/>
      <c r="H81" s="45"/>
      <c r="I81" s="44"/>
      <c r="J81" s="45"/>
      <c r="K81" s="44"/>
      <c r="L81" s="45"/>
      <c r="M81" s="38">
        <f t="shared" si="51"/>
        <v>0</v>
      </c>
      <c r="N81" s="21">
        <f t="shared" si="52"/>
        <v>0</v>
      </c>
      <c r="O81" s="21" t="str">
        <f t="shared" si="53"/>
        <v>-</v>
      </c>
    </row>
    <row r="82" spans="1:15" ht="60" hidden="1" outlineLevel="2" x14ac:dyDescent="0.25">
      <c r="A82" s="39" t="s">
        <v>53</v>
      </c>
      <c r="B82" s="36" t="s">
        <v>49</v>
      </c>
      <c r="C82" s="44"/>
      <c r="D82" s="45"/>
      <c r="E82" s="44"/>
      <c r="F82" s="45"/>
      <c r="G82" s="44"/>
      <c r="H82" s="45"/>
      <c r="I82" s="44"/>
      <c r="J82" s="45"/>
      <c r="K82" s="44"/>
      <c r="L82" s="45"/>
      <c r="M82" s="38">
        <f t="shared" si="51"/>
        <v>0</v>
      </c>
      <c r="N82" s="21">
        <f t="shared" si="52"/>
        <v>0</v>
      </c>
      <c r="O82" s="21" t="str">
        <f t="shared" si="53"/>
        <v>-</v>
      </c>
    </row>
    <row r="83" spans="1:15" ht="30" hidden="1" outlineLevel="2" x14ac:dyDescent="0.25">
      <c r="A83" s="39" t="s">
        <v>15</v>
      </c>
      <c r="B83" s="36" t="s">
        <v>49</v>
      </c>
      <c r="C83" s="44"/>
      <c r="D83" s="45"/>
      <c r="E83" s="44"/>
      <c r="F83" s="45"/>
      <c r="G83" s="44"/>
      <c r="H83" s="45"/>
      <c r="I83" s="44"/>
      <c r="J83" s="45"/>
      <c r="K83" s="44"/>
      <c r="L83" s="45"/>
      <c r="M83" s="38">
        <f t="shared" si="51"/>
        <v>0</v>
      </c>
      <c r="N83" s="21">
        <f t="shared" si="52"/>
        <v>0</v>
      </c>
      <c r="O83" s="21" t="str">
        <f t="shared" si="53"/>
        <v>-</v>
      </c>
    </row>
    <row r="84" spans="1:15" ht="30" hidden="1" outlineLevel="2" x14ac:dyDescent="0.25">
      <c r="A84" s="39" t="s">
        <v>16</v>
      </c>
      <c r="B84" s="36"/>
      <c r="C84" s="44"/>
      <c r="D84" s="45"/>
      <c r="E84" s="44"/>
      <c r="F84" s="45"/>
      <c r="G84" s="44"/>
      <c r="H84" s="45"/>
      <c r="I84" s="44"/>
      <c r="J84" s="45"/>
      <c r="K84" s="44"/>
      <c r="L84" s="45"/>
      <c r="M84" s="38">
        <f t="shared" ref="M84" si="54">C84+E84+G84+I84+K84</f>
        <v>0</v>
      </c>
      <c r="N84" s="21">
        <f t="shared" ref="N84" si="55">D84+F84+H84+J84+L84</f>
        <v>0</v>
      </c>
      <c r="O84" s="21" t="str">
        <f t="shared" ref="O84" si="56">IFERROR(N84/M84,"-")</f>
        <v>-</v>
      </c>
    </row>
    <row r="85" spans="1:15" ht="30" hidden="1" outlineLevel="2" x14ac:dyDescent="0.25">
      <c r="A85" s="39" t="s">
        <v>54</v>
      </c>
      <c r="B85" s="36" t="s">
        <v>49</v>
      </c>
      <c r="C85" s="44"/>
      <c r="D85" s="45"/>
      <c r="E85" s="44"/>
      <c r="F85" s="45"/>
      <c r="G85" s="44"/>
      <c r="H85" s="45"/>
      <c r="I85" s="44"/>
      <c r="J85" s="45"/>
      <c r="K85" s="44"/>
      <c r="L85" s="45"/>
      <c r="M85" s="38">
        <f t="shared" ref="M85" si="57">C85+E85+G85+I85+K85</f>
        <v>0</v>
      </c>
      <c r="N85" s="21">
        <f t="shared" ref="N85" si="58">D85+F85+H85+J85+L85</f>
        <v>0</v>
      </c>
      <c r="O85" s="21" t="str">
        <f t="shared" ref="O85" si="59">IFERROR(N85/M85,"-")</f>
        <v>-</v>
      </c>
    </row>
    <row r="86" spans="1:15" hidden="1" outlineLevel="1" collapsed="1" x14ac:dyDescent="0.25">
      <c r="A86" s="83" t="s">
        <v>9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</row>
    <row r="87" spans="1:15" hidden="1" outlineLevel="2" x14ac:dyDescent="0.25">
      <c r="A87" s="35" t="s">
        <v>13</v>
      </c>
      <c r="B87" s="36" t="s">
        <v>49</v>
      </c>
      <c r="C87" s="37"/>
      <c r="D87" s="22"/>
      <c r="E87" s="37"/>
      <c r="F87" s="22"/>
      <c r="G87" s="37"/>
      <c r="H87" s="22"/>
      <c r="I87" s="37"/>
      <c r="J87" s="22"/>
      <c r="K87" s="37"/>
      <c r="L87" s="22"/>
      <c r="M87" s="38">
        <f>C87+E87+G87+I87+K87</f>
        <v>0</v>
      </c>
      <c r="N87" s="21">
        <f>D87+F87+H87+J87+L87</f>
        <v>0</v>
      </c>
      <c r="O87" s="21" t="str">
        <f>IFERROR(N87/M87,"-")</f>
        <v>-</v>
      </c>
    </row>
    <row r="88" spans="1:15" hidden="1" outlineLevel="2" x14ac:dyDescent="0.25">
      <c r="A88" s="39" t="s">
        <v>14</v>
      </c>
      <c r="B88" s="36" t="s">
        <v>49</v>
      </c>
      <c r="C88" s="44"/>
      <c r="D88" s="45"/>
      <c r="E88" s="44"/>
      <c r="F88" s="45"/>
      <c r="G88" s="44"/>
      <c r="H88" s="45"/>
      <c r="I88" s="44"/>
      <c r="J88" s="45"/>
      <c r="K88" s="44"/>
      <c r="L88" s="45"/>
      <c r="M88" s="38">
        <f t="shared" ref="M88:M91" si="60">C88+E88+G88+I88+K88</f>
        <v>0</v>
      </c>
      <c r="N88" s="21">
        <f t="shared" ref="N88:N91" si="61">D88+F88+H88+J88+L88</f>
        <v>0</v>
      </c>
      <c r="O88" s="21" t="str">
        <f t="shared" ref="O88:O91" si="62">IFERROR(N88/M88,"-")</f>
        <v>-</v>
      </c>
    </row>
    <row r="89" spans="1:15" ht="45" hidden="1" outlineLevel="2" x14ac:dyDescent="0.25">
      <c r="A89" s="39" t="s">
        <v>52</v>
      </c>
      <c r="B89" s="36" t="s">
        <v>49</v>
      </c>
      <c r="C89" s="44"/>
      <c r="D89" s="45"/>
      <c r="E89" s="44"/>
      <c r="F89" s="45"/>
      <c r="G89" s="44"/>
      <c r="H89" s="45"/>
      <c r="I89" s="44"/>
      <c r="J89" s="45"/>
      <c r="K89" s="44"/>
      <c r="L89" s="45"/>
      <c r="M89" s="38">
        <f t="shared" si="60"/>
        <v>0</v>
      </c>
      <c r="N89" s="21">
        <f t="shared" si="61"/>
        <v>0</v>
      </c>
      <c r="O89" s="21" t="str">
        <f t="shared" si="62"/>
        <v>-</v>
      </c>
    </row>
    <row r="90" spans="1:15" ht="60" hidden="1" outlineLevel="2" x14ac:dyDescent="0.25">
      <c r="A90" s="39" t="s">
        <v>53</v>
      </c>
      <c r="B90" s="36" t="s">
        <v>49</v>
      </c>
      <c r="C90" s="44"/>
      <c r="D90" s="45"/>
      <c r="E90" s="44"/>
      <c r="F90" s="45"/>
      <c r="G90" s="44"/>
      <c r="H90" s="45"/>
      <c r="I90" s="44"/>
      <c r="J90" s="45"/>
      <c r="K90" s="44"/>
      <c r="L90" s="45"/>
      <c r="M90" s="38">
        <f t="shared" si="60"/>
        <v>0</v>
      </c>
      <c r="N90" s="21">
        <f t="shared" si="61"/>
        <v>0</v>
      </c>
      <c r="O90" s="21" t="str">
        <f t="shared" si="62"/>
        <v>-</v>
      </c>
    </row>
    <row r="91" spans="1:15" ht="30" hidden="1" outlineLevel="2" x14ac:dyDescent="0.25">
      <c r="A91" s="39" t="s">
        <v>15</v>
      </c>
      <c r="B91" s="36" t="s">
        <v>49</v>
      </c>
      <c r="C91" s="44"/>
      <c r="D91" s="45"/>
      <c r="E91" s="44"/>
      <c r="F91" s="45"/>
      <c r="G91" s="44"/>
      <c r="H91" s="45"/>
      <c r="I91" s="44"/>
      <c r="J91" s="45"/>
      <c r="K91" s="44"/>
      <c r="L91" s="45"/>
      <c r="M91" s="38">
        <f t="shared" si="60"/>
        <v>0</v>
      </c>
      <c r="N91" s="21">
        <f t="shared" si="61"/>
        <v>0</v>
      </c>
      <c r="O91" s="21" t="str">
        <f t="shared" si="62"/>
        <v>-</v>
      </c>
    </row>
    <row r="92" spans="1:15" ht="30" hidden="1" outlineLevel="2" x14ac:dyDescent="0.25">
      <c r="A92" s="39" t="s">
        <v>16</v>
      </c>
      <c r="B92" s="36"/>
      <c r="C92" s="44"/>
      <c r="D92" s="45"/>
      <c r="E92" s="44"/>
      <c r="F92" s="45"/>
      <c r="G92" s="44"/>
      <c r="H92" s="45"/>
      <c r="I92" s="44"/>
      <c r="J92" s="45"/>
      <c r="K92" s="44"/>
      <c r="L92" s="45"/>
      <c r="M92" s="38">
        <f t="shared" ref="M92" si="63">C92+E92+G92+I92+K92</f>
        <v>0</v>
      </c>
      <c r="N92" s="21">
        <f t="shared" ref="N92" si="64">D92+F92+H92+J92+L92</f>
        <v>0</v>
      </c>
      <c r="O92" s="21" t="str">
        <f t="shared" ref="O92" si="65">IFERROR(N92/M92,"-")</f>
        <v>-</v>
      </c>
    </row>
    <row r="93" spans="1:15" ht="30" hidden="1" outlineLevel="2" x14ac:dyDescent="0.25">
      <c r="A93" s="39" t="s">
        <v>54</v>
      </c>
      <c r="B93" s="36" t="s">
        <v>49</v>
      </c>
      <c r="C93" s="44"/>
      <c r="D93" s="45"/>
      <c r="E93" s="44"/>
      <c r="F93" s="45"/>
      <c r="G93" s="44"/>
      <c r="H93" s="45"/>
      <c r="I93" s="44"/>
      <c r="J93" s="45"/>
      <c r="K93" s="44"/>
      <c r="L93" s="45"/>
      <c r="M93" s="38">
        <f t="shared" ref="M93" si="66">C93+E93+G93+I93+K93</f>
        <v>0</v>
      </c>
      <c r="N93" s="21">
        <f t="shared" ref="N93" si="67">D93+F93+H93+J93+L93</f>
        <v>0</v>
      </c>
      <c r="O93" s="21" t="str">
        <f t="shared" ref="O93" si="68">IFERROR(N93/M93,"-")</f>
        <v>-</v>
      </c>
    </row>
    <row r="94" spans="1:15" hidden="1" outlineLevel="1" collapsed="1" x14ac:dyDescent="0.25">
      <c r="A94" s="83" t="s">
        <v>10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</row>
    <row r="95" spans="1:15" hidden="1" outlineLevel="2" x14ac:dyDescent="0.25">
      <c r="A95" s="35" t="s">
        <v>13</v>
      </c>
      <c r="B95" s="36" t="s">
        <v>49</v>
      </c>
      <c r="C95" s="37"/>
      <c r="D95" s="22"/>
      <c r="E95" s="37"/>
      <c r="F95" s="22"/>
      <c r="G95" s="37"/>
      <c r="H95" s="22"/>
      <c r="I95" s="37"/>
      <c r="J95" s="22"/>
      <c r="K95" s="37"/>
      <c r="L95" s="22"/>
      <c r="M95" s="38">
        <f>C95+E95+G95+I95+K95</f>
        <v>0</v>
      </c>
      <c r="N95" s="21">
        <f>D95+F95+H95+J95+L95</f>
        <v>0</v>
      </c>
      <c r="O95" s="21" t="str">
        <f>IFERROR(N95/M95,"-")</f>
        <v>-</v>
      </c>
    </row>
    <row r="96" spans="1:15" hidden="1" outlineLevel="2" x14ac:dyDescent="0.25">
      <c r="A96" s="39" t="s">
        <v>14</v>
      </c>
      <c r="B96" s="36" t="s">
        <v>49</v>
      </c>
      <c r="C96" s="44"/>
      <c r="D96" s="45"/>
      <c r="E96" s="44"/>
      <c r="F96" s="45"/>
      <c r="G96" s="44"/>
      <c r="H96" s="45"/>
      <c r="I96" s="44"/>
      <c r="J96" s="45"/>
      <c r="K96" s="44"/>
      <c r="L96" s="45"/>
      <c r="M96" s="38">
        <f t="shared" ref="M96:M99" si="69">C96+E96+G96+I96+K96</f>
        <v>0</v>
      </c>
      <c r="N96" s="21">
        <f t="shared" ref="N96:N99" si="70">D96+F96+H96+J96+L96</f>
        <v>0</v>
      </c>
      <c r="O96" s="21" t="str">
        <f t="shared" ref="O96:O99" si="71">IFERROR(N96/M96,"-")</f>
        <v>-</v>
      </c>
    </row>
    <row r="97" spans="1:15" ht="45" hidden="1" outlineLevel="2" x14ac:dyDescent="0.25">
      <c r="A97" s="39" t="s">
        <v>52</v>
      </c>
      <c r="B97" s="36" t="s">
        <v>49</v>
      </c>
      <c r="C97" s="44"/>
      <c r="D97" s="45"/>
      <c r="E97" s="44"/>
      <c r="F97" s="45"/>
      <c r="G97" s="44"/>
      <c r="H97" s="45"/>
      <c r="I97" s="44"/>
      <c r="J97" s="45"/>
      <c r="K97" s="44"/>
      <c r="L97" s="45"/>
      <c r="M97" s="38">
        <f t="shared" si="69"/>
        <v>0</v>
      </c>
      <c r="N97" s="21">
        <f t="shared" si="70"/>
        <v>0</v>
      </c>
      <c r="O97" s="21" t="str">
        <f t="shared" si="71"/>
        <v>-</v>
      </c>
    </row>
    <row r="98" spans="1:15" ht="60" hidden="1" outlineLevel="2" x14ac:dyDescent="0.25">
      <c r="A98" s="39" t="s">
        <v>53</v>
      </c>
      <c r="B98" s="36" t="s">
        <v>49</v>
      </c>
      <c r="C98" s="44"/>
      <c r="D98" s="45"/>
      <c r="E98" s="44"/>
      <c r="F98" s="45"/>
      <c r="G98" s="44"/>
      <c r="H98" s="45"/>
      <c r="I98" s="44"/>
      <c r="J98" s="45"/>
      <c r="K98" s="44"/>
      <c r="L98" s="45"/>
      <c r="M98" s="38">
        <f t="shared" si="69"/>
        <v>0</v>
      </c>
      <c r="N98" s="21">
        <f t="shared" si="70"/>
        <v>0</v>
      </c>
      <c r="O98" s="21" t="str">
        <f t="shared" si="71"/>
        <v>-</v>
      </c>
    </row>
    <row r="99" spans="1:15" ht="30" hidden="1" outlineLevel="2" x14ac:dyDescent="0.25">
      <c r="A99" s="39" t="s">
        <v>15</v>
      </c>
      <c r="B99" s="36" t="s">
        <v>49</v>
      </c>
      <c r="C99" s="44"/>
      <c r="D99" s="45"/>
      <c r="E99" s="44"/>
      <c r="F99" s="45"/>
      <c r="G99" s="44"/>
      <c r="H99" s="45"/>
      <c r="I99" s="44"/>
      <c r="J99" s="45"/>
      <c r="K99" s="44"/>
      <c r="L99" s="45"/>
      <c r="M99" s="38">
        <f t="shared" si="69"/>
        <v>0</v>
      </c>
      <c r="N99" s="21">
        <f t="shared" si="70"/>
        <v>0</v>
      </c>
      <c r="O99" s="21" t="str">
        <f t="shared" si="71"/>
        <v>-</v>
      </c>
    </row>
    <row r="100" spans="1:15" ht="30" hidden="1" outlineLevel="2" x14ac:dyDescent="0.25">
      <c r="A100" s="39" t="s">
        <v>16</v>
      </c>
      <c r="B100" s="36"/>
      <c r="C100" s="44"/>
      <c r="D100" s="45"/>
      <c r="E100" s="44"/>
      <c r="F100" s="45"/>
      <c r="G100" s="44"/>
      <c r="H100" s="45"/>
      <c r="I100" s="44"/>
      <c r="J100" s="45"/>
      <c r="K100" s="44"/>
      <c r="L100" s="45"/>
      <c r="M100" s="38">
        <f t="shared" ref="M100" si="72">C100+E100+G100+I100+K100</f>
        <v>0</v>
      </c>
      <c r="N100" s="21">
        <f t="shared" ref="N100" si="73">D100+F100+H100+J100+L100</f>
        <v>0</v>
      </c>
      <c r="O100" s="21" t="str">
        <f t="shared" ref="O100" si="74">IFERROR(N100/M100,"-")</f>
        <v>-</v>
      </c>
    </row>
    <row r="101" spans="1:15" ht="30" hidden="1" outlineLevel="2" x14ac:dyDescent="0.25">
      <c r="A101" s="39" t="s">
        <v>54</v>
      </c>
      <c r="B101" s="36" t="s">
        <v>49</v>
      </c>
      <c r="C101" s="44"/>
      <c r="D101" s="45"/>
      <c r="E101" s="44"/>
      <c r="F101" s="45"/>
      <c r="G101" s="44"/>
      <c r="H101" s="45"/>
      <c r="I101" s="44"/>
      <c r="J101" s="45"/>
      <c r="K101" s="44"/>
      <c r="L101" s="45"/>
      <c r="M101" s="38">
        <f t="shared" ref="M101" si="75">C101+E101+G101+I101+K101</f>
        <v>0</v>
      </c>
      <c r="N101" s="21">
        <f t="shared" ref="N101" si="76">D101+F101+H101+J101+L101</f>
        <v>0</v>
      </c>
      <c r="O101" s="21" t="str">
        <f t="shared" ref="O101" si="77">IFERROR(N101/M101,"-")</f>
        <v>-</v>
      </c>
    </row>
    <row r="102" spans="1:15" hidden="1" outlineLevel="1" collapsed="1" x14ac:dyDescent="0.25">
      <c r="A102" s="83" t="s">
        <v>11</v>
      </c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</row>
    <row r="103" spans="1:15" hidden="1" outlineLevel="2" x14ac:dyDescent="0.25">
      <c r="A103" s="35" t="s">
        <v>13</v>
      </c>
      <c r="B103" s="36" t="s">
        <v>49</v>
      </c>
      <c r="C103" s="37"/>
      <c r="D103" s="22"/>
      <c r="E103" s="37"/>
      <c r="F103" s="22"/>
      <c r="G103" s="37"/>
      <c r="H103" s="22"/>
      <c r="I103" s="37"/>
      <c r="J103" s="22"/>
      <c r="K103" s="37"/>
      <c r="L103" s="22"/>
      <c r="M103" s="38">
        <f>C103+E103+G103+I103+K103</f>
        <v>0</v>
      </c>
      <c r="N103" s="21">
        <f>D103+F103+H103+J103+L103</f>
        <v>0</v>
      </c>
      <c r="O103" s="21" t="str">
        <f>IFERROR(N103/M103,"-")</f>
        <v>-</v>
      </c>
    </row>
    <row r="104" spans="1:15" hidden="1" outlineLevel="2" x14ac:dyDescent="0.25">
      <c r="A104" s="39" t="s">
        <v>14</v>
      </c>
      <c r="B104" s="36" t="s">
        <v>49</v>
      </c>
      <c r="C104" s="44"/>
      <c r="D104" s="45"/>
      <c r="E104" s="44"/>
      <c r="F104" s="45"/>
      <c r="G104" s="44"/>
      <c r="H104" s="45"/>
      <c r="I104" s="44"/>
      <c r="J104" s="45"/>
      <c r="K104" s="44"/>
      <c r="L104" s="45"/>
      <c r="M104" s="38">
        <f t="shared" ref="M104:M109" si="78">C104+E104+G104+I104+K104</f>
        <v>0</v>
      </c>
      <c r="N104" s="21">
        <f t="shared" ref="N104:N109" si="79">D104+F104+H104+J104+L104</f>
        <v>0</v>
      </c>
      <c r="O104" s="21" t="str">
        <f t="shared" ref="O104:O109" si="80">IFERROR(N104/M104,"-")</f>
        <v>-</v>
      </c>
    </row>
    <row r="105" spans="1:15" ht="45" hidden="1" outlineLevel="2" x14ac:dyDescent="0.25">
      <c r="A105" s="39" t="s">
        <v>52</v>
      </c>
      <c r="B105" s="36" t="s">
        <v>49</v>
      </c>
      <c r="C105" s="44"/>
      <c r="D105" s="45"/>
      <c r="E105" s="44"/>
      <c r="F105" s="45"/>
      <c r="G105" s="44"/>
      <c r="H105" s="45"/>
      <c r="I105" s="44"/>
      <c r="J105" s="45"/>
      <c r="K105" s="44"/>
      <c r="L105" s="45"/>
      <c r="M105" s="38">
        <f t="shared" si="78"/>
        <v>0</v>
      </c>
      <c r="N105" s="21">
        <f t="shared" si="79"/>
        <v>0</v>
      </c>
      <c r="O105" s="21" t="str">
        <f t="shared" si="80"/>
        <v>-</v>
      </c>
    </row>
    <row r="106" spans="1:15" ht="60" hidden="1" outlineLevel="2" x14ac:dyDescent="0.25">
      <c r="A106" s="39" t="s">
        <v>53</v>
      </c>
      <c r="B106" s="36" t="s">
        <v>49</v>
      </c>
      <c r="C106" s="44"/>
      <c r="D106" s="45"/>
      <c r="E106" s="44"/>
      <c r="F106" s="45"/>
      <c r="G106" s="44"/>
      <c r="H106" s="45"/>
      <c r="I106" s="44"/>
      <c r="J106" s="45"/>
      <c r="K106" s="44"/>
      <c r="L106" s="45"/>
      <c r="M106" s="38">
        <f t="shared" si="78"/>
        <v>0</v>
      </c>
      <c r="N106" s="21">
        <f t="shared" si="79"/>
        <v>0</v>
      </c>
      <c r="O106" s="21" t="str">
        <f t="shared" si="80"/>
        <v>-</v>
      </c>
    </row>
    <row r="107" spans="1:15" ht="30" hidden="1" outlineLevel="2" x14ac:dyDescent="0.25">
      <c r="A107" s="39" t="s">
        <v>15</v>
      </c>
      <c r="B107" s="36" t="s">
        <v>49</v>
      </c>
      <c r="C107" s="44"/>
      <c r="D107" s="45"/>
      <c r="E107" s="44"/>
      <c r="F107" s="45"/>
      <c r="G107" s="44"/>
      <c r="H107" s="45"/>
      <c r="I107" s="44"/>
      <c r="J107" s="45"/>
      <c r="K107" s="44"/>
      <c r="L107" s="45"/>
      <c r="M107" s="38">
        <f t="shared" si="78"/>
        <v>0</v>
      </c>
      <c r="N107" s="21">
        <f t="shared" si="79"/>
        <v>0</v>
      </c>
      <c r="O107" s="21" t="str">
        <f t="shared" si="80"/>
        <v>-</v>
      </c>
    </row>
    <row r="108" spans="1:15" ht="30" hidden="1" outlineLevel="2" x14ac:dyDescent="0.25">
      <c r="A108" s="39" t="s">
        <v>16</v>
      </c>
      <c r="B108" s="36"/>
      <c r="C108" s="44"/>
      <c r="D108" s="45"/>
      <c r="E108" s="44"/>
      <c r="F108" s="45"/>
      <c r="G108" s="44"/>
      <c r="H108" s="45"/>
      <c r="I108" s="44"/>
      <c r="J108" s="45"/>
      <c r="K108" s="44"/>
      <c r="L108" s="45"/>
      <c r="M108" s="38">
        <f t="shared" si="78"/>
        <v>0</v>
      </c>
      <c r="N108" s="21">
        <f t="shared" si="79"/>
        <v>0</v>
      </c>
      <c r="O108" s="21" t="str">
        <f t="shared" si="80"/>
        <v>-</v>
      </c>
    </row>
    <row r="109" spans="1:15" ht="30" hidden="1" outlineLevel="2" x14ac:dyDescent="0.25">
      <c r="A109" s="39" t="s">
        <v>54</v>
      </c>
      <c r="B109" s="36" t="s">
        <v>49</v>
      </c>
      <c r="C109" s="44"/>
      <c r="D109" s="45"/>
      <c r="E109" s="44"/>
      <c r="F109" s="45"/>
      <c r="G109" s="44"/>
      <c r="H109" s="45"/>
      <c r="I109" s="44"/>
      <c r="J109" s="45"/>
      <c r="K109" s="44"/>
      <c r="L109" s="45"/>
      <c r="M109" s="38">
        <f t="shared" si="78"/>
        <v>0</v>
      </c>
      <c r="N109" s="21">
        <f t="shared" si="79"/>
        <v>0</v>
      </c>
      <c r="O109" s="21" t="str">
        <f t="shared" si="80"/>
        <v>-</v>
      </c>
    </row>
    <row r="110" spans="1:15" hidden="1" outlineLevel="1" collapsed="1" x14ac:dyDescent="0.25"/>
    <row r="111" spans="1:15" collapsed="1" x14ac:dyDescent="0.25"/>
  </sheetData>
  <mergeCells count="22">
    <mergeCell ref="A102:O102"/>
    <mergeCell ref="A62:O62"/>
    <mergeCell ref="A70:O70"/>
    <mergeCell ref="A78:O78"/>
    <mergeCell ref="A86:O86"/>
    <mergeCell ref="A94:O94"/>
    <mergeCell ref="A54:O54"/>
    <mergeCell ref="A1:O1"/>
    <mergeCell ref="A2:O2"/>
    <mergeCell ref="A4:A5"/>
    <mergeCell ref="B4:B5"/>
    <mergeCell ref="C4:D4"/>
    <mergeCell ref="E4:F4"/>
    <mergeCell ref="G4:H4"/>
    <mergeCell ref="I4:J4"/>
    <mergeCell ref="K4:L4"/>
    <mergeCell ref="M4:O4"/>
    <mergeCell ref="A14:O14"/>
    <mergeCell ref="A22:O22"/>
    <mergeCell ref="A30:O30"/>
    <mergeCell ref="A38:O38"/>
    <mergeCell ref="A46:O46"/>
  </mergeCells>
  <pageMargins left="0.31496062992125984" right="0.31496062992125984" top="0.94488188976377963" bottom="0.74803149606299213" header="0.31496062992125984" footer="0.31496062992125984"/>
  <pageSetup paperSize="9" scale="61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90416-64E8-44C3-B726-D1AABB2EA08B}">
  <sheetPr>
    <pageSetUpPr fitToPage="1"/>
  </sheetPr>
  <dimension ref="A1:S24"/>
  <sheetViews>
    <sheetView zoomScale="90" zoomScaleNormal="90" workbookViewId="0">
      <pane xSplit="4" ySplit="3" topLeftCell="F4" activePane="bottomRight" state="frozen"/>
      <selection pane="topRight" activeCell="E1" sqref="E1"/>
      <selection pane="bottomLeft" activeCell="A4" sqref="A4"/>
      <selection pane="bottomRight" activeCell="O18" sqref="O18"/>
    </sheetView>
  </sheetViews>
  <sheetFormatPr defaultRowHeight="15.75" outlineLevelCol="1" x14ac:dyDescent="0.25"/>
  <cols>
    <col min="1" max="1" width="3.28515625" style="2" bestFit="1" customWidth="1"/>
    <col min="2" max="2" width="11.28515625" style="2" bestFit="1" customWidth="1"/>
    <col min="3" max="3" width="17" style="2" customWidth="1"/>
    <col min="4" max="4" width="6.7109375" style="2" customWidth="1"/>
    <col min="5" max="5" width="144.42578125" style="2" hidden="1" customWidth="1" outlineLevel="1"/>
    <col min="6" max="6" width="17.5703125" style="3" customWidth="1" collapsed="1"/>
    <col min="7" max="7" width="12.7109375" style="2" bestFit="1" customWidth="1"/>
    <col min="8" max="8" width="6.42578125" style="2" bestFit="1" customWidth="1"/>
    <col min="9" max="10" width="8.5703125" style="2" bestFit="1" customWidth="1"/>
    <col min="11" max="11" width="8.5703125" style="51" bestFit="1" customWidth="1"/>
    <col min="12" max="12" width="5.7109375" style="2" bestFit="1" customWidth="1"/>
    <col min="13" max="13" width="9.140625" style="2"/>
    <col min="14" max="14" width="6.7109375" style="2" bestFit="1" customWidth="1"/>
    <col min="15" max="15" width="14.28515625" style="2" bestFit="1" customWidth="1"/>
    <col min="16" max="16" width="8.28515625" style="2" customWidth="1"/>
    <col min="17" max="17" width="7.5703125" style="2" customWidth="1"/>
    <col min="18" max="18" width="14.28515625" style="2" bestFit="1" customWidth="1"/>
    <col min="19" max="16384" width="9.140625" style="2"/>
  </cols>
  <sheetData>
    <row r="1" spans="1:19" ht="51.75" customHeight="1" x14ac:dyDescent="0.25">
      <c r="A1" s="82" t="s">
        <v>68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9" x14ac:dyDescent="0.25">
      <c r="N2" s="90" t="s">
        <v>79</v>
      </c>
      <c r="O2" s="91"/>
      <c r="P2" s="90" t="s">
        <v>80</v>
      </c>
      <c r="Q2" s="90"/>
      <c r="R2" s="90"/>
      <c r="S2" s="71"/>
    </row>
    <row r="3" spans="1:19" ht="63" x14ac:dyDescent="0.25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33</v>
      </c>
      <c r="G3" s="4" t="s">
        <v>45</v>
      </c>
      <c r="H3" s="62" t="s">
        <v>65</v>
      </c>
      <c r="I3" s="62" t="s">
        <v>12</v>
      </c>
      <c r="J3" s="62" t="s">
        <v>74</v>
      </c>
      <c r="K3" s="67" t="s">
        <v>12</v>
      </c>
      <c r="L3" s="62" t="s">
        <v>75</v>
      </c>
      <c r="M3" s="62" t="s">
        <v>12</v>
      </c>
      <c r="N3" s="68" t="s">
        <v>76</v>
      </c>
      <c r="O3" s="68" t="s">
        <v>77</v>
      </c>
      <c r="P3" s="68" t="s">
        <v>78</v>
      </c>
      <c r="Q3" s="68" t="s">
        <v>76</v>
      </c>
      <c r="R3" s="68" t="s">
        <v>77</v>
      </c>
    </row>
    <row r="4" spans="1:19" ht="31.5" x14ac:dyDescent="0.25">
      <c r="A4" s="5">
        <v>1</v>
      </c>
      <c r="B4" s="5" t="s">
        <v>22</v>
      </c>
      <c r="C4" s="5" t="s">
        <v>34</v>
      </c>
      <c r="D4" s="50" t="s">
        <v>23</v>
      </c>
      <c r="E4" s="6" t="s">
        <v>38</v>
      </c>
      <c r="F4" s="7">
        <v>3.26</v>
      </c>
      <c r="G4" s="18">
        <f>ROUND(F4*$C$12,2)</f>
        <v>48994.87</v>
      </c>
      <c r="H4" s="62">
        <f>J4+L4</f>
        <v>250</v>
      </c>
      <c r="I4" s="63">
        <f>H4/$H$11</f>
        <v>0.36075036075036077</v>
      </c>
      <c r="J4" s="7">
        <v>214</v>
      </c>
      <c r="K4" s="63">
        <f>J4/$J$11</f>
        <v>0.37478108581436076</v>
      </c>
      <c r="L4" s="7">
        <v>36</v>
      </c>
      <c r="M4" s="63">
        <f>L4/$L$11</f>
        <v>0.29508196721311475</v>
      </c>
      <c r="N4" s="62">
        <f>ROUND(I4*$B$19,0)</f>
        <v>209</v>
      </c>
      <c r="O4" s="69">
        <f>G4*N4</f>
        <v>10239927.83</v>
      </c>
      <c r="P4" s="63"/>
      <c r="Q4" s="62">
        <f>N4</f>
        <v>209</v>
      </c>
      <c r="R4" s="69">
        <f>$G$4*Q4</f>
        <v>10239927.83</v>
      </c>
    </row>
    <row r="5" spans="1:19" x14ac:dyDescent="0.25">
      <c r="A5" s="104">
        <v>2</v>
      </c>
      <c r="B5" s="104" t="s">
        <v>24</v>
      </c>
      <c r="C5" s="104" t="s">
        <v>35</v>
      </c>
      <c r="D5" s="5" t="s">
        <v>25</v>
      </c>
      <c r="E5" s="6" t="s">
        <v>39</v>
      </c>
      <c r="F5" s="107">
        <v>5.99</v>
      </c>
      <c r="G5" s="110">
        <f>ROUND(F5*$C$12,2)</f>
        <v>90024.31</v>
      </c>
      <c r="H5" s="95">
        <f t="shared" ref="H5:H10" si="0">J5+L5</f>
        <v>70</v>
      </c>
      <c r="I5" s="92">
        <f t="shared" ref="I5:K9" si="1">H5/$H$11</f>
        <v>0.10101010101010101</v>
      </c>
      <c r="J5" s="101">
        <v>57</v>
      </c>
      <c r="K5" s="92">
        <f>J5/$J$11</f>
        <v>9.982486865148861E-2</v>
      </c>
      <c r="L5" s="101">
        <v>13</v>
      </c>
      <c r="M5" s="92">
        <f>L5/$L$11</f>
        <v>0.10655737704918032</v>
      </c>
      <c r="N5" s="95">
        <f>ROUND(I5*$B$19,0)</f>
        <v>58</v>
      </c>
      <c r="O5" s="98">
        <f>G5*N5</f>
        <v>5221409.9799999995</v>
      </c>
      <c r="P5" s="92">
        <f>H5/$P$11</f>
        <v>0.1580135440180587</v>
      </c>
      <c r="Q5" s="95">
        <f>ROUND(P5*$B$19,0)</f>
        <v>91</v>
      </c>
      <c r="R5" s="98">
        <f>$G$5*Q5</f>
        <v>8192212.21</v>
      </c>
    </row>
    <row r="6" spans="1:19" ht="31.5" x14ac:dyDescent="0.25">
      <c r="A6" s="104"/>
      <c r="B6" s="104"/>
      <c r="C6" s="104"/>
      <c r="D6" s="5" t="s">
        <v>26</v>
      </c>
      <c r="E6" s="6" t="s">
        <v>40</v>
      </c>
      <c r="F6" s="108"/>
      <c r="G6" s="111"/>
      <c r="H6" s="96"/>
      <c r="I6" s="93">
        <f t="shared" si="1"/>
        <v>0</v>
      </c>
      <c r="J6" s="102"/>
      <c r="K6" s="93">
        <f t="shared" si="1"/>
        <v>0</v>
      </c>
      <c r="L6" s="102"/>
      <c r="M6" s="93">
        <f t="shared" ref="M6" si="2">L6/$H$11</f>
        <v>0</v>
      </c>
      <c r="N6" s="96"/>
      <c r="O6" s="99"/>
      <c r="P6" s="93"/>
      <c r="Q6" s="96"/>
      <c r="R6" s="99"/>
    </row>
    <row r="7" spans="1:19" ht="47.25" x14ac:dyDescent="0.25">
      <c r="A7" s="104"/>
      <c r="B7" s="104"/>
      <c r="C7" s="104"/>
      <c r="D7" s="5" t="s">
        <v>27</v>
      </c>
      <c r="E7" s="6" t="s">
        <v>41</v>
      </c>
      <c r="F7" s="109"/>
      <c r="G7" s="112"/>
      <c r="H7" s="97"/>
      <c r="I7" s="94">
        <f t="shared" si="1"/>
        <v>0</v>
      </c>
      <c r="J7" s="103"/>
      <c r="K7" s="94">
        <f t="shared" si="1"/>
        <v>0</v>
      </c>
      <c r="L7" s="103"/>
      <c r="M7" s="94">
        <f t="shared" ref="M7" si="3">L7/$H$11</f>
        <v>0</v>
      </c>
      <c r="N7" s="97"/>
      <c r="O7" s="100"/>
      <c r="P7" s="94"/>
      <c r="Q7" s="97"/>
      <c r="R7" s="100"/>
    </row>
    <row r="8" spans="1:19" ht="63" x14ac:dyDescent="0.25">
      <c r="A8" s="104">
        <v>3</v>
      </c>
      <c r="B8" s="104" t="s">
        <v>28</v>
      </c>
      <c r="C8" s="104" t="s">
        <v>36</v>
      </c>
      <c r="D8" s="5" t="s">
        <v>29</v>
      </c>
      <c r="E8" s="6" t="s">
        <v>42</v>
      </c>
      <c r="F8" s="101">
        <v>9.74</v>
      </c>
      <c r="G8" s="105">
        <f>ROUND(F8*$C$12,2)</f>
        <v>146383.43</v>
      </c>
      <c r="H8" s="65">
        <f t="shared" si="0"/>
        <v>105</v>
      </c>
      <c r="I8" s="92">
        <f>(H8+H9)/$H$11</f>
        <v>0.354978354978355</v>
      </c>
      <c r="J8" s="59">
        <v>83</v>
      </c>
      <c r="K8" s="92">
        <f>(J8+J9)/$J$11</f>
        <v>0.35376532399299476</v>
      </c>
      <c r="L8" s="59">
        <v>22</v>
      </c>
      <c r="M8" s="92">
        <f>(L8+L9)/$L$11</f>
        <v>0.36065573770491804</v>
      </c>
      <c r="N8" s="95">
        <f>ROUND(I8*$B$19,0)</f>
        <v>205</v>
      </c>
      <c r="O8" s="98">
        <f>G8*N8</f>
        <v>30008603.149999999</v>
      </c>
      <c r="P8" s="92">
        <f>(H8+H9)/$P$11</f>
        <v>0.5553047404063205</v>
      </c>
      <c r="Q8" s="95">
        <f>ROUND(P8*$B$19,0)</f>
        <v>321</v>
      </c>
      <c r="R8" s="98">
        <f>$G$8*Q8</f>
        <v>46989081.030000001</v>
      </c>
    </row>
    <row r="9" spans="1:19" ht="63" x14ac:dyDescent="0.25">
      <c r="A9" s="104"/>
      <c r="B9" s="104"/>
      <c r="C9" s="104"/>
      <c r="D9" s="49" t="s">
        <v>30</v>
      </c>
      <c r="E9" s="6" t="s">
        <v>43</v>
      </c>
      <c r="F9" s="103"/>
      <c r="G9" s="106"/>
      <c r="H9" s="66">
        <f t="shared" si="0"/>
        <v>141</v>
      </c>
      <c r="I9" s="94">
        <f t="shared" si="1"/>
        <v>0.20346320346320346</v>
      </c>
      <c r="J9" s="60">
        <v>119</v>
      </c>
      <c r="K9" s="94">
        <f t="shared" ref="K9:M9" si="4">J9/$H$11</f>
        <v>0.17171717171717171</v>
      </c>
      <c r="L9" s="60">
        <v>22</v>
      </c>
      <c r="M9" s="94">
        <f t="shared" si="4"/>
        <v>3.1746031746031744E-2</v>
      </c>
      <c r="N9" s="97"/>
      <c r="O9" s="100"/>
      <c r="P9" s="94"/>
      <c r="Q9" s="97"/>
      <c r="R9" s="100"/>
    </row>
    <row r="10" spans="1:19" ht="63" x14ac:dyDescent="0.25">
      <c r="A10" s="5">
        <v>4</v>
      </c>
      <c r="B10" s="5" t="s">
        <v>31</v>
      </c>
      <c r="C10" s="5" t="s">
        <v>37</v>
      </c>
      <c r="D10" s="5" t="s">
        <v>32</v>
      </c>
      <c r="E10" s="6" t="s">
        <v>44</v>
      </c>
      <c r="F10" s="7">
        <v>10.65</v>
      </c>
      <c r="G10" s="19">
        <f>ROUND(F10*$C$12,2)</f>
        <v>160059.92000000001</v>
      </c>
      <c r="H10" s="62">
        <f t="shared" si="0"/>
        <v>127</v>
      </c>
      <c r="I10" s="63">
        <f>H10/$H$11</f>
        <v>0.18326118326118326</v>
      </c>
      <c r="J10" s="7">
        <v>98</v>
      </c>
      <c r="K10" s="63">
        <f>J10/$J$11</f>
        <v>0.17162872154115585</v>
      </c>
      <c r="L10" s="7">
        <v>29</v>
      </c>
      <c r="M10" s="63">
        <f>L10/$L$11</f>
        <v>0.23770491803278687</v>
      </c>
      <c r="N10" s="62">
        <f>ROUND(I10*$B$19,0)</f>
        <v>106</v>
      </c>
      <c r="O10" s="69">
        <f>G10*N10</f>
        <v>16966351.52</v>
      </c>
      <c r="P10" s="63">
        <f>H10/$P$11</f>
        <v>0.28668171557562078</v>
      </c>
      <c r="Q10" s="62">
        <f>ROUND(P10*$B$19,0)</f>
        <v>166</v>
      </c>
      <c r="R10" s="69">
        <f>$G$10*Q10</f>
        <v>26569946.720000003</v>
      </c>
    </row>
    <row r="11" spans="1:19" ht="16.5" customHeight="1" x14ac:dyDescent="0.25">
      <c r="A11" s="5"/>
      <c r="B11" s="5"/>
      <c r="C11" s="5"/>
      <c r="D11" s="5"/>
      <c r="E11" s="6"/>
      <c r="F11" s="7"/>
      <c r="G11" s="61"/>
      <c r="H11" s="62">
        <f>SUM(H4:H10)</f>
        <v>693</v>
      </c>
      <c r="I11" s="64">
        <f>I4+I5+I8+I10</f>
        <v>1</v>
      </c>
      <c r="J11" s="62">
        <f>SUM(J4:J10)</f>
        <v>571</v>
      </c>
      <c r="K11" s="64">
        <f>K4+K5+K8+K10</f>
        <v>1</v>
      </c>
      <c r="L11" s="62">
        <f>SUM(L4:L10)</f>
        <v>122</v>
      </c>
      <c r="M11" s="64">
        <f>M4+M5+M8+M10</f>
        <v>1</v>
      </c>
      <c r="N11" s="62">
        <f>SUM(N4:N10)</f>
        <v>578</v>
      </c>
      <c r="O11" s="70">
        <f>SUM(O4:O10)</f>
        <v>62436292.479999989</v>
      </c>
      <c r="P11" s="62">
        <f>H11-H4</f>
        <v>443</v>
      </c>
      <c r="Q11" s="62">
        <f>SUM(Q4:Q10)</f>
        <v>787</v>
      </c>
      <c r="R11" s="70">
        <f>SUM(R4:R10)</f>
        <v>91991167.790000007</v>
      </c>
    </row>
    <row r="12" spans="1:19" ht="31.5" x14ac:dyDescent="0.25">
      <c r="A12" s="8"/>
      <c r="B12" s="10" t="s">
        <v>46</v>
      </c>
      <c r="C12" s="17">
        <v>15029.1</v>
      </c>
      <c r="D12" s="8"/>
      <c r="E12" s="9"/>
    </row>
    <row r="14" spans="1:19" x14ac:dyDescent="0.25">
      <c r="C14" s="52">
        <v>5.5999999999999995E-4</v>
      </c>
      <c r="E14" s="15" t="s">
        <v>71</v>
      </c>
    </row>
    <row r="15" spans="1:19" x14ac:dyDescent="0.25">
      <c r="C15" s="16">
        <v>124728.5</v>
      </c>
      <c r="E15" s="15" t="s">
        <v>72</v>
      </c>
    </row>
    <row r="16" spans="1:19" x14ac:dyDescent="0.25">
      <c r="C16" s="20">
        <v>1032376</v>
      </c>
      <c r="D16" s="11" t="s">
        <v>47</v>
      </c>
      <c r="E16" s="11" t="s">
        <v>73</v>
      </c>
    </row>
    <row r="17" spans="2:9" ht="6.75" customHeight="1" x14ac:dyDescent="0.25">
      <c r="C17" s="11"/>
    </row>
    <row r="18" spans="2:9" x14ac:dyDescent="0.25">
      <c r="B18" s="12" t="s">
        <v>70</v>
      </c>
      <c r="C18" s="12" t="s">
        <v>69</v>
      </c>
    </row>
    <row r="19" spans="2:9" x14ac:dyDescent="0.25">
      <c r="B19" s="13">
        <f>ROUND(C16*C14,0)</f>
        <v>578</v>
      </c>
      <c r="C19" s="14">
        <f>ROUND(C15*B19,2)</f>
        <v>72093073</v>
      </c>
      <c r="E19" s="47"/>
    </row>
    <row r="20" spans="2:9" x14ac:dyDescent="0.25">
      <c r="B20" s="11"/>
      <c r="C20" s="11"/>
    </row>
    <row r="21" spans="2:9" hidden="1" x14ac:dyDescent="0.25">
      <c r="C21" s="2">
        <v>4.6299999999999998E-4</v>
      </c>
      <c r="D21" s="2">
        <v>468</v>
      </c>
      <c r="E21" s="47">
        <v>124728.5</v>
      </c>
      <c r="F21" s="17">
        <v>58372938</v>
      </c>
      <c r="G21" s="57">
        <f>F21/1000</f>
        <v>58372.938000000002</v>
      </c>
      <c r="I21" s="2">
        <v>57.7</v>
      </c>
    </row>
    <row r="22" spans="2:9" hidden="1" x14ac:dyDescent="0.25">
      <c r="B22" s="54" t="s">
        <v>66</v>
      </c>
      <c r="C22" s="58">
        <f>ROUND(D22/$C$16,6)</f>
        <v>9.7E-5</v>
      </c>
      <c r="D22" s="57">
        <v>100</v>
      </c>
      <c r="E22" s="47">
        <v>23656.55</v>
      </c>
      <c r="F22" s="55">
        <f>D22*E22</f>
        <v>2365655</v>
      </c>
      <c r="G22" s="57">
        <f t="shared" ref="G22:G24" si="5">F22/1000</f>
        <v>2365.6550000000002</v>
      </c>
      <c r="I22" s="2">
        <f t="shared" ref="I22:I24" si="6">ROUND(G22/$C$16*1000,1)</f>
        <v>2.2999999999999998</v>
      </c>
    </row>
    <row r="23" spans="2:9" hidden="1" x14ac:dyDescent="0.25">
      <c r="B23" s="54" t="s">
        <v>67</v>
      </c>
      <c r="C23" s="58">
        <f>ROUND(D23/$C$16,6)</f>
        <v>3.5599999999999998E-4</v>
      </c>
      <c r="D23" s="57">
        <f>D21-D22</f>
        <v>368</v>
      </c>
      <c r="E23" s="47">
        <f>F23/D23</f>
        <v>152193.70380434784</v>
      </c>
      <c r="F23" s="55">
        <f>F21-F22</f>
        <v>56007283</v>
      </c>
      <c r="G23" s="57">
        <f t="shared" si="5"/>
        <v>56007.283000000003</v>
      </c>
      <c r="I23" s="2">
        <f t="shared" si="6"/>
        <v>54.3</v>
      </c>
    </row>
    <row r="24" spans="2:9" hidden="1" x14ac:dyDescent="0.25">
      <c r="C24" s="58">
        <f>SUM(C22:C23)</f>
        <v>4.5299999999999995E-4</v>
      </c>
      <c r="D24" s="2">
        <f>SUM(D22:D23)</f>
        <v>468</v>
      </c>
      <c r="F24" s="56">
        <f>SUM(F22:F23)</f>
        <v>58372938</v>
      </c>
      <c r="G24" s="57">
        <f t="shared" si="5"/>
        <v>58372.938000000002</v>
      </c>
      <c r="I24" s="2">
        <f t="shared" si="6"/>
        <v>56.5</v>
      </c>
    </row>
  </sheetData>
  <mergeCells count="32">
    <mergeCell ref="H5:H7"/>
    <mergeCell ref="A5:A7"/>
    <mergeCell ref="B5:B7"/>
    <mergeCell ref="C5:C7"/>
    <mergeCell ref="F5:F7"/>
    <mergeCell ref="G5:G7"/>
    <mergeCell ref="A8:A9"/>
    <mergeCell ref="B8:B9"/>
    <mergeCell ref="C8:C9"/>
    <mergeCell ref="F8:F9"/>
    <mergeCell ref="G8:G9"/>
    <mergeCell ref="L5:L7"/>
    <mergeCell ref="I5:I7"/>
    <mergeCell ref="K5:K7"/>
    <mergeCell ref="M5:M7"/>
    <mergeCell ref="I8:I9"/>
    <mergeCell ref="N2:O2"/>
    <mergeCell ref="P2:R2"/>
    <mergeCell ref="A1:R1"/>
    <mergeCell ref="P5:P7"/>
    <mergeCell ref="P8:P9"/>
    <mergeCell ref="Q5:Q7"/>
    <mergeCell ref="R5:R7"/>
    <mergeCell ref="Q8:Q9"/>
    <mergeCell ref="R8:R9"/>
    <mergeCell ref="K8:K9"/>
    <mergeCell ref="M8:M9"/>
    <mergeCell ref="N5:N7"/>
    <mergeCell ref="N8:N9"/>
    <mergeCell ref="O5:O7"/>
    <mergeCell ref="O8:O9"/>
    <mergeCell ref="J5:J7"/>
  </mergeCells>
  <phoneticPr fontId="30" type="noConversion"/>
  <pageMargins left="0.31496062992125984" right="0.31496062992125984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</vt:lpstr>
      <vt:lpstr>ЭКО в КО_иногородние</vt:lpstr>
      <vt:lpstr>Тарифы_2023г. (расчет)</vt:lpstr>
      <vt:lpstr>'1'!Область_печати</vt:lpstr>
      <vt:lpstr>'Тарифы_2023г. (расчет)'!Область_печати</vt:lpstr>
      <vt:lpstr>'ЭКО в КО_иногородние'!Область_печати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О.А. Половинчак</dc:creator>
  <cp:lastModifiedBy>Светлана Новикова</cp:lastModifiedBy>
  <cp:lastPrinted>2024-02-09T07:37:54Z</cp:lastPrinted>
  <dcterms:created xsi:type="dcterms:W3CDTF">2021-01-27T09:49:16Z</dcterms:created>
  <dcterms:modified xsi:type="dcterms:W3CDTF">2024-03-04T08:12:46Z</dcterms:modified>
</cp:coreProperties>
</file>